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55" yWindow="300" windowWidth="11055" windowHeight="8745"/>
  </bookViews>
  <sheets>
    <sheet name="Детский сад" sheetId="5" r:id="rId1"/>
  </sheets>
  <calcPr calcId="145621"/>
</workbook>
</file>

<file path=xl/calcChain.xml><?xml version="1.0" encoding="utf-8"?>
<calcChain xmlns="http://schemas.openxmlformats.org/spreadsheetml/2006/main">
  <c r="C78" i="5" l="1"/>
  <c r="H288" i="5" l="1"/>
  <c r="G288" i="5"/>
  <c r="F288" i="5"/>
  <c r="E288" i="5"/>
  <c r="D288" i="5"/>
  <c r="C288" i="5"/>
  <c r="H283" i="5"/>
  <c r="G283" i="5"/>
  <c r="F283" i="5"/>
  <c r="E283" i="5"/>
  <c r="D283" i="5"/>
  <c r="C283" i="5"/>
  <c r="H273" i="5"/>
  <c r="G273" i="5"/>
  <c r="F273" i="5"/>
  <c r="E273" i="5"/>
  <c r="D273" i="5"/>
  <c r="H270" i="5"/>
  <c r="G270" i="5"/>
  <c r="F270" i="5"/>
  <c r="E270" i="5"/>
  <c r="H280" i="5"/>
  <c r="G280" i="5"/>
  <c r="F280" i="5"/>
  <c r="E280" i="5"/>
  <c r="D280" i="5"/>
  <c r="C280" i="5"/>
  <c r="C273" i="5"/>
  <c r="D270" i="5"/>
  <c r="C270" i="5"/>
  <c r="H257" i="5"/>
  <c r="G257" i="5"/>
  <c r="F257" i="5"/>
  <c r="E257" i="5"/>
  <c r="D257" i="5"/>
  <c r="H252" i="5"/>
  <c r="G252" i="5"/>
  <c r="F252" i="5"/>
  <c r="E252" i="5"/>
  <c r="D252" i="5"/>
  <c r="H249" i="5"/>
  <c r="G249" i="5"/>
  <c r="F249" i="5"/>
  <c r="E249" i="5"/>
  <c r="D249" i="5"/>
  <c r="H243" i="5"/>
  <c r="G243" i="5"/>
  <c r="F243" i="5"/>
  <c r="E243" i="5"/>
  <c r="D243" i="5"/>
  <c r="H240" i="5"/>
  <c r="G240" i="5"/>
  <c r="F240" i="5"/>
  <c r="E240" i="5"/>
  <c r="D240" i="5"/>
  <c r="C257" i="5"/>
  <c r="C252" i="5"/>
  <c r="C249" i="5"/>
  <c r="C243" i="5"/>
  <c r="C240" i="5"/>
  <c r="H229" i="5"/>
  <c r="G229" i="5"/>
  <c r="F229" i="5"/>
  <c r="E229" i="5"/>
  <c r="D229" i="5"/>
  <c r="H224" i="5"/>
  <c r="G224" i="5"/>
  <c r="F224" i="5"/>
  <c r="E224" i="5"/>
  <c r="D224" i="5"/>
  <c r="H221" i="5"/>
  <c r="G221" i="5"/>
  <c r="F221" i="5"/>
  <c r="E221" i="5"/>
  <c r="D221" i="5"/>
  <c r="H213" i="5"/>
  <c r="G213" i="5"/>
  <c r="F213" i="5"/>
  <c r="E213" i="5"/>
  <c r="D213" i="5"/>
  <c r="H210" i="5"/>
  <c r="G210" i="5"/>
  <c r="F210" i="5"/>
  <c r="E210" i="5"/>
  <c r="D210" i="5"/>
  <c r="C229" i="5"/>
  <c r="C224" i="5"/>
  <c r="C221" i="5"/>
  <c r="C213" i="5"/>
  <c r="C210" i="5"/>
  <c r="H199" i="5"/>
  <c r="G199" i="5"/>
  <c r="F199" i="5"/>
  <c r="E199" i="5"/>
  <c r="D199" i="5"/>
  <c r="H195" i="5"/>
  <c r="G195" i="5"/>
  <c r="F195" i="5"/>
  <c r="E195" i="5"/>
  <c r="D195" i="5"/>
  <c r="H192" i="5"/>
  <c r="G192" i="5"/>
  <c r="F192" i="5"/>
  <c r="E192" i="5"/>
  <c r="D192" i="5"/>
  <c r="H185" i="5"/>
  <c r="G185" i="5"/>
  <c r="F185" i="5"/>
  <c r="E185" i="5"/>
  <c r="D185" i="5"/>
  <c r="H182" i="5"/>
  <c r="G182" i="5"/>
  <c r="F182" i="5"/>
  <c r="E182" i="5"/>
  <c r="D182" i="5"/>
  <c r="C199" i="5"/>
  <c r="C195" i="5"/>
  <c r="C192" i="5"/>
  <c r="C185" i="5"/>
  <c r="C182" i="5"/>
  <c r="H166" i="5"/>
  <c r="G166" i="5"/>
  <c r="F166" i="5"/>
  <c r="E166" i="5"/>
  <c r="D166" i="5"/>
  <c r="H163" i="5"/>
  <c r="G163" i="5"/>
  <c r="F163" i="5"/>
  <c r="E163" i="5"/>
  <c r="D163" i="5"/>
  <c r="H156" i="5"/>
  <c r="G156" i="5"/>
  <c r="F156" i="5"/>
  <c r="E156" i="5"/>
  <c r="D156" i="5"/>
  <c r="H153" i="5"/>
  <c r="G153" i="5"/>
  <c r="F153" i="5"/>
  <c r="E153" i="5"/>
  <c r="D153" i="5"/>
  <c r="H171" i="5"/>
  <c r="G171" i="5"/>
  <c r="F171" i="5"/>
  <c r="E171" i="5"/>
  <c r="D171" i="5"/>
  <c r="C171" i="5"/>
  <c r="C166" i="5"/>
  <c r="C163" i="5"/>
  <c r="C156" i="5"/>
  <c r="C153" i="5"/>
  <c r="H141" i="5"/>
  <c r="G141" i="5"/>
  <c r="F141" i="5"/>
  <c r="E141" i="5"/>
  <c r="D141" i="5"/>
  <c r="H137" i="5"/>
  <c r="G137" i="5"/>
  <c r="F137" i="5"/>
  <c r="E137" i="5"/>
  <c r="D137" i="5"/>
  <c r="H134" i="5"/>
  <c r="G134" i="5"/>
  <c r="F134" i="5"/>
  <c r="E134" i="5"/>
  <c r="D134" i="5"/>
  <c r="H127" i="5"/>
  <c r="G127" i="5"/>
  <c r="F127" i="5"/>
  <c r="E127" i="5"/>
  <c r="D127" i="5"/>
  <c r="H124" i="5"/>
  <c r="G124" i="5"/>
  <c r="F124" i="5"/>
  <c r="E124" i="5"/>
  <c r="D124" i="5"/>
  <c r="C141" i="5"/>
  <c r="C137" i="5"/>
  <c r="C134" i="5"/>
  <c r="C127" i="5"/>
  <c r="C124" i="5"/>
  <c r="H113" i="5"/>
  <c r="G113" i="5"/>
  <c r="F113" i="5"/>
  <c r="E113" i="5"/>
  <c r="D113" i="5"/>
  <c r="H108" i="5"/>
  <c r="G108" i="5"/>
  <c r="F108" i="5"/>
  <c r="E108" i="5"/>
  <c r="D108" i="5"/>
  <c r="H105" i="5"/>
  <c r="G105" i="5"/>
  <c r="F105" i="5"/>
  <c r="E105" i="5"/>
  <c r="D105" i="5"/>
  <c r="H98" i="5"/>
  <c r="G98" i="5"/>
  <c r="F98" i="5"/>
  <c r="E98" i="5"/>
  <c r="D98" i="5"/>
  <c r="H95" i="5"/>
  <c r="G95" i="5"/>
  <c r="F95" i="5"/>
  <c r="E95" i="5"/>
  <c r="D95" i="5"/>
  <c r="C113" i="5"/>
  <c r="C108" i="5"/>
  <c r="C105" i="5"/>
  <c r="C98" i="5"/>
  <c r="C95" i="5"/>
  <c r="H71" i="5"/>
  <c r="G71" i="5"/>
  <c r="F71" i="5"/>
  <c r="E71" i="5"/>
  <c r="D71" i="5"/>
  <c r="H68" i="5"/>
  <c r="G68" i="5"/>
  <c r="F68" i="5"/>
  <c r="E68" i="5"/>
  <c r="D68" i="5"/>
  <c r="H85" i="5"/>
  <c r="G85" i="5"/>
  <c r="F85" i="5"/>
  <c r="E85" i="5"/>
  <c r="D85" i="5"/>
  <c r="C85" i="5"/>
  <c r="H81" i="5"/>
  <c r="G81" i="5"/>
  <c r="F81" i="5"/>
  <c r="E81" i="5"/>
  <c r="D81" i="5"/>
  <c r="C81" i="5"/>
  <c r="H78" i="5"/>
  <c r="G78" i="5"/>
  <c r="F78" i="5"/>
  <c r="E78" i="5"/>
  <c r="D78" i="5"/>
  <c r="C71" i="5"/>
  <c r="C68" i="5"/>
  <c r="H57" i="5"/>
  <c r="G57" i="5"/>
  <c r="F57" i="5"/>
  <c r="E57" i="5"/>
  <c r="D57" i="5"/>
  <c r="H52" i="5"/>
  <c r="G52" i="5"/>
  <c r="F52" i="5"/>
  <c r="E52" i="5"/>
  <c r="D52" i="5"/>
  <c r="H49" i="5"/>
  <c r="G49" i="5"/>
  <c r="F49" i="5"/>
  <c r="E49" i="5"/>
  <c r="D49" i="5"/>
  <c r="H42" i="5"/>
  <c r="G42" i="5"/>
  <c r="F42" i="5"/>
  <c r="E42" i="5"/>
  <c r="D42" i="5"/>
  <c r="H39" i="5"/>
  <c r="G39" i="5"/>
  <c r="F39" i="5"/>
  <c r="E39" i="5"/>
  <c r="D39" i="5"/>
  <c r="C57" i="5"/>
  <c r="C52" i="5"/>
  <c r="C42" i="5"/>
  <c r="C39" i="5"/>
  <c r="D11" i="5"/>
  <c r="D309" i="5" s="1"/>
  <c r="E11" i="5"/>
  <c r="F11" i="5"/>
  <c r="F309" i="5" s="1"/>
  <c r="G11" i="5"/>
  <c r="H11" i="5"/>
  <c r="C11" i="5"/>
  <c r="H28" i="5"/>
  <c r="G28" i="5"/>
  <c r="F28" i="5"/>
  <c r="E28" i="5"/>
  <c r="D28" i="5"/>
  <c r="C28" i="5"/>
  <c r="H22" i="5"/>
  <c r="G22" i="5"/>
  <c r="F22" i="5"/>
  <c r="E22" i="5"/>
  <c r="D22" i="5"/>
  <c r="C22" i="5"/>
  <c r="H19" i="5"/>
  <c r="G19" i="5"/>
  <c r="F19" i="5"/>
  <c r="E19" i="5"/>
  <c r="D19" i="5"/>
  <c r="C19" i="5"/>
  <c r="H13" i="5"/>
  <c r="G13" i="5"/>
  <c r="F13" i="5"/>
  <c r="E13" i="5"/>
  <c r="D13" i="5"/>
  <c r="C13" i="5"/>
  <c r="H29" i="5" l="1"/>
  <c r="E310" i="5"/>
  <c r="E319" i="5" s="1"/>
  <c r="G310" i="5"/>
  <c r="G319" i="5" s="1"/>
  <c r="G313" i="5"/>
  <c r="G322" i="5" s="1"/>
  <c r="G309" i="5"/>
  <c r="E309" i="5"/>
  <c r="E318" i="5" s="1"/>
  <c r="D58" i="5"/>
  <c r="F58" i="5"/>
  <c r="H58" i="5"/>
  <c r="D114" i="5"/>
  <c r="F114" i="5"/>
  <c r="H114" i="5"/>
  <c r="F200" i="5"/>
  <c r="H230" i="5"/>
  <c r="D258" i="5"/>
  <c r="F258" i="5"/>
  <c r="D29" i="5"/>
  <c r="D310" i="5"/>
  <c r="D319" i="5" s="1"/>
  <c r="F29" i="5"/>
  <c r="F310" i="5"/>
  <c r="F319" i="5" s="1"/>
  <c r="G58" i="5"/>
  <c r="E86" i="5"/>
  <c r="G86" i="5"/>
  <c r="E114" i="5"/>
  <c r="G114" i="5"/>
  <c r="E172" i="5"/>
  <c r="G172" i="5"/>
  <c r="C200" i="5"/>
  <c r="C230" i="5"/>
  <c r="H258" i="5"/>
  <c r="E258" i="5"/>
  <c r="G258" i="5"/>
  <c r="E313" i="5"/>
  <c r="E322" i="5" s="1"/>
  <c r="E58" i="5"/>
  <c r="C58" i="5"/>
  <c r="E289" i="5"/>
  <c r="G289" i="5"/>
  <c r="E29" i="5"/>
  <c r="G29" i="5"/>
  <c r="E311" i="5"/>
  <c r="E320" i="5" s="1"/>
  <c r="G311" i="5"/>
  <c r="E312" i="5"/>
  <c r="E321" i="5" s="1"/>
  <c r="G312" i="5"/>
  <c r="C86" i="5"/>
  <c r="D86" i="5"/>
  <c r="F86" i="5"/>
  <c r="H86" i="5"/>
  <c r="C114" i="5"/>
  <c r="H142" i="5"/>
  <c r="D172" i="5"/>
  <c r="F172" i="5"/>
  <c r="H172" i="5"/>
  <c r="D200" i="5"/>
  <c r="H200" i="5"/>
  <c r="E230" i="5"/>
  <c r="D230" i="5"/>
  <c r="F230" i="5"/>
  <c r="C258" i="5"/>
  <c r="D289" i="5"/>
  <c r="F289" i="5"/>
  <c r="H289" i="5"/>
  <c r="D318" i="5"/>
  <c r="C172" i="5"/>
  <c r="E200" i="5"/>
  <c r="G200" i="5"/>
  <c r="G230" i="5"/>
  <c r="D311" i="5"/>
  <c r="D320" i="5" s="1"/>
  <c r="F311" i="5"/>
  <c r="F320" i="5" s="1"/>
  <c r="D312" i="5"/>
  <c r="D321" i="5" s="1"/>
  <c r="F312" i="5"/>
  <c r="F321" i="5" s="1"/>
  <c r="D313" i="5"/>
  <c r="D322" i="5" s="1"/>
  <c r="F313" i="5"/>
  <c r="F322" i="5" s="1"/>
  <c r="C29" i="5"/>
  <c r="C142" i="5"/>
  <c r="G318" i="5"/>
  <c r="C289" i="5"/>
  <c r="F318" i="5"/>
  <c r="D142" i="5"/>
  <c r="F142" i="5"/>
  <c r="E142" i="5"/>
  <c r="G142" i="5"/>
  <c r="G290" i="5" l="1"/>
  <c r="G291" i="5" s="1"/>
  <c r="G292" i="5" s="1"/>
  <c r="G314" i="5"/>
  <c r="I309" i="5" s="1"/>
  <c r="H290" i="5"/>
  <c r="H291" i="5" s="1"/>
  <c r="C290" i="5"/>
  <c r="C291" i="5" s="1"/>
  <c r="G321" i="5"/>
  <c r="I312" i="5"/>
  <c r="G320" i="5"/>
  <c r="G323" i="5" s="1"/>
  <c r="D290" i="5"/>
  <c r="D291" i="5" s="1"/>
  <c r="D292" i="5" s="1"/>
  <c r="E323" i="5"/>
  <c r="D323" i="5"/>
  <c r="E314" i="5"/>
  <c r="F290" i="5"/>
  <c r="F291" i="5" s="1"/>
  <c r="F292" i="5" s="1"/>
  <c r="F314" i="5"/>
  <c r="D314" i="5"/>
  <c r="E290" i="5"/>
  <c r="E291" i="5" s="1"/>
  <c r="E292" i="5" s="1"/>
  <c r="F323" i="5"/>
  <c r="I313" i="5" l="1"/>
  <c r="I311" i="5"/>
  <c r="I310" i="5"/>
</calcChain>
</file>

<file path=xl/sharedStrings.xml><?xml version="1.0" encoding="utf-8"?>
<sst xmlns="http://schemas.openxmlformats.org/spreadsheetml/2006/main" count="659" uniqueCount="256">
  <si>
    <t>Категория:</t>
  </si>
  <si>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</si>
  <si>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</si>
  <si>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</si>
  <si>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</si>
  <si>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</si>
  <si>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</si>
  <si>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</si>
  <si>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</si>
  <si>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Витамин С</t>
  </si>
  <si>
    <t>День 1</t>
  </si>
  <si>
    <t>ЗАВТРАК</t>
  </si>
  <si>
    <t>508</t>
  </si>
  <si>
    <t>150</t>
  </si>
  <si>
    <t>99</t>
  </si>
  <si>
    <t>40</t>
  </si>
  <si>
    <t>268</t>
  </si>
  <si>
    <t>Каша манная молочная жидкая</t>
  </si>
  <si>
    <t>ИТОГО ПО ПРИЕМУ ПИЩИ:</t>
  </si>
  <si>
    <t>2-ой ЗАВТРАК</t>
  </si>
  <si>
    <t>537</t>
  </si>
  <si>
    <t>ОБЕД</t>
  </si>
  <si>
    <t>113</t>
  </si>
  <si>
    <t>45</t>
  </si>
  <si>
    <t>133</t>
  </si>
  <si>
    <t>Борщ с капустой и картофелем</t>
  </si>
  <si>
    <t>200</t>
  </si>
  <si>
    <t>375</t>
  </si>
  <si>
    <t>116</t>
  </si>
  <si>
    <t>Хлеб столовый (ржано-пшеничный)</t>
  </si>
  <si>
    <t>527</t>
  </si>
  <si>
    <t>Компот из смеси сухофруктов</t>
  </si>
  <si>
    <t>ПОЛДНИК</t>
  </si>
  <si>
    <t>534</t>
  </si>
  <si>
    <t>Молоко кипяченое</t>
  </si>
  <si>
    <t>560</t>
  </si>
  <si>
    <t>70</t>
  </si>
  <si>
    <t>УЖИН</t>
  </si>
  <si>
    <t>181</t>
  </si>
  <si>
    <t>Зеленый горошек отварной</t>
  </si>
  <si>
    <t>297</t>
  </si>
  <si>
    <t>100</t>
  </si>
  <si>
    <t>400</t>
  </si>
  <si>
    <t>Сосиски, сардельки, колбаса отварные</t>
  </si>
  <si>
    <t>Кисель из свежих ягод</t>
  </si>
  <si>
    <t>Хлеб пшеничный</t>
  </si>
  <si>
    <t>ИТОГО ЗА ДЕНЬ:</t>
  </si>
  <si>
    <t>День 2</t>
  </si>
  <si>
    <t>171</t>
  </si>
  <si>
    <t>Суп молочный с макаронными изделиями</t>
  </si>
  <si>
    <t>513</t>
  </si>
  <si>
    <t>139</t>
  </si>
  <si>
    <t>Рассольник ленинградский</t>
  </si>
  <si>
    <t>180</t>
  </si>
  <si>
    <t>69</t>
  </si>
  <si>
    <t>530</t>
  </si>
  <si>
    <t>Компот из свежих ягод</t>
  </si>
  <si>
    <t>608</t>
  </si>
  <si>
    <t>Пряники</t>
  </si>
  <si>
    <t>35</t>
  </si>
  <si>
    <t>419</t>
  </si>
  <si>
    <t>Рис отварной</t>
  </si>
  <si>
    <t>502</t>
  </si>
  <si>
    <t>Чай с сахаром</t>
  </si>
  <si>
    <t>День 3</t>
  </si>
  <si>
    <t>271</t>
  </si>
  <si>
    <t>Каша молочная кукурузная жидкая</t>
  </si>
  <si>
    <t>506</t>
  </si>
  <si>
    <t>Чай с молоком</t>
  </si>
  <si>
    <t>97</t>
  </si>
  <si>
    <t>27</t>
  </si>
  <si>
    <t>Салат из моркови с зеленым горошком</t>
  </si>
  <si>
    <t>60</t>
  </si>
  <si>
    <t>136</t>
  </si>
  <si>
    <t>Свекольник</t>
  </si>
  <si>
    <t>434</t>
  </si>
  <si>
    <t>Картофельное пюре</t>
  </si>
  <si>
    <t>130</t>
  </si>
  <si>
    <t>511</t>
  </si>
  <si>
    <t>319</t>
  </si>
  <si>
    <t>Запеканка из творога</t>
  </si>
  <si>
    <t>504</t>
  </si>
  <si>
    <t>Чай с лимоном</t>
  </si>
  <si>
    <t>День 4</t>
  </si>
  <si>
    <t>170</t>
  </si>
  <si>
    <t>Суп молочный с крупой</t>
  </si>
  <si>
    <t>36</t>
  </si>
  <si>
    <t>147</t>
  </si>
  <si>
    <t>Щи из свежей капусты с картофелем</t>
  </si>
  <si>
    <t>373</t>
  </si>
  <si>
    <t>243</t>
  </si>
  <si>
    <t>Каша гречневая рассыпчатая</t>
  </si>
  <si>
    <t>538</t>
  </si>
  <si>
    <t>Напиток из шиповника</t>
  </si>
  <si>
    <t>535</t>
  </si>
  <si>
    <t>582</t>
  </si>
  <si>
    <t>Булочка ванильная</t>
  </si>
  <si>
    <t>50</t>
  </si>
  <si>
    <t>306</t>
  </si>
  <si>
    <t>Яйца вареные</t>
  </si>
  <si>
    <t>82</t>
  </si>
  <si>
    <t>Винегрет овощной</t>
  </si>
  <si>
    <t>День 5</t>
  </si>
  <si>
    <t>273</t>
  </si>
  <si>
    <t>Каша пшенная молочная жидкая</t>
  </si>
  <si>
    <t>53</t>
  </si>
  <si>
    <t>Салат из свеклы с солеными огурцами</t>
  </si>
  <si>
    <t>81</t>
  </si>
  <si>
    <t>Суп картофельный с бобовыми</t>
  </si>
  <si>
    <t>386</t>
  </si>
  <si>
    <t>Котлеты, биточки, шницели</t>
  </si>
  <si>
    <t>428</t>
  </si>
  <si>
    <t>Капуста тушеная</t>
  </si>
  <si>
    <t>607</t>
  </si>
  <si>
    <t>Вафли</t>
  </si>
  <si>
    <t>533</t>
  </si>
  <si>
    <t>Компот из плодов консервированных</t>
  </si>
  <si>
    <t>День 6</t>
  </si>
  <si>
    <t>307</t>
  </si>
  <si>
    <t>Омлет натуральный</t>
  </si>
  <si>
    <t>Кукуруза отварная (зерна)</t>
  </si>
  <si>
    <t>101</t>
  </si>
  <si>
    <t>Суп с крупой и томатом</t>
  </si>
  <si>
    <t>349</t>
  </si>
  <si>
    <t>Рыба, тушенная в томате с овощами</t>
  </si>
  <si>
    <t>179</t>
  </si>
  <si>
    <t>Картофель отварной</t>
  </si>
  <si>
    <t>598</t>
  </si>
  <si>
    <t>Коржик молочный</t>
  </si>
  <si>
    <t>Голубцы ленивые</t>
  </si>
  <si>
    <t>196</t>
  </si>
  <si>
    <t>Свекла, тушенная в сметане или молочном соусе</t>
  </si>
  <si>
    <t>День 7</t>
  </si>
  <si>
    <t>266</t>
  </si>
  <si>
    <t>Каша «Дружба»</t>
  </si>
  <si>
    <t>Бутерброды с молоком сгущенным</t>
  </si>
  <si>
    <t>148</t>
  </si>
  <si>
    <t>403</t>
  </si>
  <si>
    <t>Печень говяжья по-строгановски</t>
  </si>
  <si>
    <t>578</t>
  </si>
  <si>
    <t>Булочка «Веснушка»</t>
  </si>
  <si>
    <t>День 8</t>
  </si>
  <si>
    <t>272</t>
  </si>
  <si>
    <t>Каша из хлопьев овсяных «Геркулес» жидкая</t>
  </si>
  <si>
    <t>395</t>
  </si>
  <si>
    <t>435</t>
  </si>
  <si>
    <t>Картофельное пюре с морковью</t>
  </si>
  <si>
    <t>609</t>
  </si>
  <si>
    <t>Печенье</t>
  </si>
  <si>
    <t>353</t>
  </si>
  <si>
    <t>Фрикадельки рыбные</t>
  </si>
  <si>
    <t>462</t>
  </si>
  <si>
    <t>Соус томатный</t>
  </si>
  <si>
    <t>517</t>
  </si>
  <si>
    <t>Кисель из повидла, джема, варенья</t>
  </si>
  <si>
    <t>День 9</t>
  </si>
  <si>
    <t>159</t>
  </si>
  <si>
    <t>Суп с рыбными консервами</t>
  </si>
  <si>
    <t>583</t>
  </si>
  <si>
    <t>Булочка домашняя</t>
  </si>
  <si>
    <t>311</t>
  </si>
  <si>
    <t>Омлет с колбасой</t>
  </si>
  <si>
    <t>День 10</t>
  </si>
  <si>
    <t>325</t>
  </si>
  <si>
    <t>770</t>
  </si>
  <si>
    <t>Суп из овощей</t>
  </si>
  <si>
    <t>408</t>
  </si>
  <si>
    <t>Сердце в соусе</t>
  </si>
  <si>
    <t>248</t>
  </si>
  <si>
    <t>Каша перловая рассыпчатая</t>
  </si>
  <si>
    <t>359</t>
  </si>
  <si>
    <t>Сельдь с луком</t>
  </si>
  <si>
    <t>516</t>
  </si>
  <si>
    <t>Кисель из концентрата плодового или ягодного</t>
  </si>
  <si>
    <t>ИТОГО ЗА ВЕСЬ ПЕРИОД:</t>
  </si>
  <si>
    <t>СРЕДНЕЕ ЗНАЧЕНИЕ ЗА ПЕРИОД:</t>
  </si>
  <si>
    <t>Содержание белков, жиров, углеводов в меню за плановый период в % от калорийности</t>
  </si>
  <si>
    <t>Дети 3-7 лет</t>
  </si>
  <si>
    <t>80</t>
  </si>
  <si>
    <t>150/30</t>
  </si>
  <si>
    <t>140</t>
  </si>
  <si>
    <t>130/20</t>
  </si>
  <si>
    <t>Бутерброды с маслом</t>
  </si>
  <si>
    <t xml:space="preserve">Бутерброды с джемом или повидлом </t>
  </si>
  <si>
    <t xml:space="preserve">Бутерброды с маслом </t>
  </si>
  <si>
    <t>Бутерброды с джемом или повидлом</t>
  </si>
  <si>
    <t xml:space="preserve">Какао с молоком </t>
  </si>
  <si>
    <t xml:space="preserve">Кофейный напиток с молоком  </t>
  </si>
  <si>
    <t xml:space="preserve">Макаронные изделия отварные </t>
  </si>
  <si>
    <t xml:space="preserve">Суп из овощей с фасолью </t>
  </si>
  <si>
    <t xml:space="preserve">Кофейный напиток с молоком </t>
  </si>
  <si>
    <t>Макаронные изделия отварные</t>
  </si>
  <si>
    <t>Жаркое по-домашнему</t>
  </si>
  <si>
    <t>Какао с молоком</t>
  </si>
  <si>
    <t>Ватрушки с творожным фаршем</t>
  </si>
  <si>
    <t>Соки фруктовые и ягодные</t>
  </si>
  <si>
    <t>Приложение к письму</t>
  </si>
  <si>
    <t>№ _____________</t>
  </si>
  <si>
    <t>от ____________</t>
  </si>
  <si>
    <t xml:space="preserve">Примерное 10-и дневное меню для организации питания воспитанников дошкольных образовательных организаций города Салехарда </t>
  </si>
  <si>
    <t xml:space="preserve">Пудинг творожный запеченный </t>
  </si>
  <si>
    <t>80/30</t>
  </si>
  <si>
    <t xml:space="preserve">Котлеты или биточки рыбные </t>
  </si>
  <si>
    <t>Молоко с сахаром</t>
  </si>
  <si>
    <t>534/1</t>
  </si>
  <si>
    <t>Химический состав за плановый период</t>
  </si>
  <si>
    <t>№ п/п</t>
  </si>
  <si>
    <t>Белки, г</t>
  </si>
  <si>
    <t>Жиры, г</t>
  </si>
  <si>
    <t>Углеводы, г</t>
  </si>
  <si>
    <t>Энергетическая ценность, ккал</t>
  </si>
  <si>
    <t>санПиН</t>
  </si>
  <si>
    <t>факт</t>
  </si>
  <si>
    <t>20-25</t>
  </si>
  <si>
    <t>30-35</t>
  </si>
  <si>
    <t>10-15</t>
  </si>
  <si>
    <t>Итого</t>
  </si>
  <si>
    <t>Химический состав за период (в среднем за день)</t>
  </si>
  <si>
    <t xml:space="preserve">Ряженка </t>
  </si>
  <si>
    <t xml:space="preserve">Кефир </t>
  </si>
  <si>
    <t>Бутерброд горячий с сыром</t>
  </si>
  <si>
    <t>2 ЗАВТРАК</t>
  </si>
  <si>
    <t>Бутерброд  с сыром</t>
  </si>
  <si>
    <t>Зразы рыбные с яйцами с соусом</t>
  </si>
  <si>
    <t>яблоко</t>
  </si>
  <si>
    <t>Виноград</t>
  </si>
  <si>
    <r>
      <t>Салат из свежих огурцов</t>
    </r>
    <r>
      <rPr>
        <b/>
        <sz val="10"/>
        <rFont val="Times New Roman"/>
        <family val="1"/>
        <charset val="204"/>
      </rPr>
      <t/>
    </r>
  </si>
  <si>
    <t>Банан</t>
  </si>
  <si>
    <t>Груша</t>
  </si>
  <si>
    <t>Мандарин</t>
  </si>
  <si>
    <t>Яблоко</t>
  </si>
  <si>
    <t>Апельсин</t>
  </si>
  <si>
    <t>Салат картофельный с морковью и зеленым горошком</t>
  </si>
  <si>
    <t>Овощи натуральные (икра кабачковая)</t>
  </si>
  <si>
    <t>Овощи натуральные (свежие томаты )</t>
  </si>
  <si>
    <t xml:space="preserve">Овощи натуральные консервированные  (томаты) </t>
  </si>
  <si>
    <r>
      <t>Салат из свежих помидоров с перцем</t>
    </r>
    <r>
      <rPr>
        <b/>
        <sz val="10"/>
        <rFont val="Times New Roman"/>
        <family val="1"/>
        <charset val="204"/>
      </rPr>
      <t xml:space="preserve"> </t>
    </r>
  </si>
  <si>
    <t>Вареники ленивые</t>
  </si>
  <si>
    <t>Овощи натуральные (консервированные огурцы)</t>
  </si>
  <si>
    <t>Овощи натуральные (огурцы свежие)</t>
  </si>
  <si>
    <t>Группа по организации питания МКУ "Дирекция по АХО муниципальной системы образования"
Ефименкова Алена Григорьевна
Швайчишена Анна Владимировна
Проскурякова Галина Олеговна
3-07-26
Разработано с помощью программы Детский сад:Питание</t>
  </si>
  <si>
    <t>116/1</t>
  </si>
  <si>
    <t>116/2</t>
  </si>
  <si>
    <t xml:space="preserve">Каша пшеничная молочная </t>
  </si>
  <si>
    <t xml:space="preserve">Соки  </t>
  </si>
  <si>
    <t>№ Технологической карты</t>
  </si>
  <si>
    <t>97/1</t>
  </si>
  <si>
    <t>Крекер</t>
  </si>
  <si>
    <t>97/3</t>
  </si>
  <si>
    <t>Плов из отварного мяса</t>
  </si>
  <si>
    <t xml:space="preserve">Гуляш </t>
  </si>
  <si>
    <t>Тефтели из мяса с рисом («ежики»)</t>
  </si>
  <si>
    <t>Суп с макаронными изделиями, с мясом</t>
  </si>
  <si>
    <t>200/10</t>
  </si>
  <si>
    <t>Мясо тушеное с овощами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</si>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</sst>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###"/>
    <numFmt numFmtId="165" formatCode="0.####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/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/>
    <xf numFmtId="165" fontId="4" fillId="0" borderId="1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5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165" fontId="4" fillId="0" borderId="8" xfId="0" applyNumberFormat="1" applyFont="1" applyFill="1" applyBorder="1" applyAlignment="1">
      <alignment horizontal="center"/>
    </xf>
    <xf numFmtId="0" fontId="6" fillId="0" borderId="15" xfId="0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4" xfId="1" applyFont="1" applyFill="1" applyBorder="1" applyAlignment="1"/>
    <xf numFmtId="43" fontId="4" fillId="0" borderId="14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6" fillId="0" borderId="18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1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0" fontId="4" fillId="0" borderId="13" xfId="0" applyFont="1" applyFill="1" applyBorder="1" applyAlignment="1">
      <alignment wrapText="1"/>
    </xf>
    <xf numFmtId="0" fontId="6" fillId="0" borderId="12" xfId="0" applyFont="1" applyFill="1" applyBorder="1"/>
    <xf numFmtId="0" fontId="4" fillId="0" borderId="13" xfId="0" applyFont="1" applyFill="1" applyBorder="1" applyAlignment="1">
      <alignment wrapText="1"/>
    </xf>
    <xf numFmtId="0" fontId="4" fillId="0" borderId="31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6" fillId="0" borderId="1" xfId="0" applyFont="1" applyFill="1" applyBorder="1"/>
    <xf numFmtId="0" fontId="4" fillId="0" borderId="22" xfId="0" applyFont="1" applyFill="1" applyBorder="1" applyAlignment="1">
      <alignment horizontal="left" wrapText="1"/>
    </xf>
    <xf numFmtId="0" fontId="6" fillId="0" borderId="26" xfId="0" applyFont="1" applyFill="1" applyBorder="1"/>
    <xf numFmtId="0" fontId="6" fillId="0" borderId="27" xfId="0" applyFont="1" applyFill="1" applyBorder="1"/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12" xfId="0" applyFont="1" applyFill="1" applyBorder="1"/>
    <xf numFmtId="0" fontId="6" fillId="0" borderId="13" xfId="0" applyFont="1" applyFill="1" applyBorder="1"/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3" xfId="0" applyFont="1" applyFill="1" applyBorder="1"/>
    <xf numFmtId="0" fontId="6" fillId="0" borderId="11" xfId="0" applyFont="1" applyFill="1" applyBorder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6" fillId="0" borderId="8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1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28"/>
  <sheetViews>
    <sheetView tabSelected="1" topLeftCell="A233" workbookViewId="0">
      <selection activeCell="O256" sqref="O256"/>
    </sheetView>
  </sheetViews>
  <sheetFormatPr defaultRowHeight="12.75" x14ac:dyDescent="0.2"/>
  <cols>
    <col min="1" max="1" width="14.5703125" style="2" customWidth="1"/>
    <col min="2" max="2" width="37.85546875" style="69" customWidth="1"/>
    <col min="3" max="3" width="10.7109375" style="70" customWidth="1"/>
    <col min="4" max="6" width="10.7109375" style="71" customWidth="1"/>
    <col min="7" max="7" width="11.7109375" style="2" customWidth="1"/>
    <col min="8" max="8" width="11.5703125" style="2" customWidth="1"/>
    <col min="9" max="9" width="15.28515625" style="2" customWidth="1"/>
    <col min="10" max="12" width="7.7109375" style="2" customWidth="1"/>
    <col min="13" max="16384" width="9.140625" style="2"/>
  </cols>
  <sheetData>
    <row r="1" spans="1:159" s="1" customFormat="1" x14ac:dyDescent="0.2">
      <c r="A1" s="42"/>
      <c r="B1" s="43"/>
      <c r="C1" s="42"/>
      <c r="D1" s="9"/>
      <c r="E1" s="44" t="s">
        <v>196</v>
      </c>
      <c r="F1" s="32"/>
      <c r="G1" s="9" t="s">
        <v>197</v>
      </c>
      <c r="H1" s="32"/>
      <c r="I1" s="9" t="s">
        <v>198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</row>
    <row r="2" spans="1:159" s="46" customFormat="1" ht="24.75" customHeight="1" x14ac:dyDescent="0.2">
      <c r="A2" s="88" t="s">
        <v>199</v>
      </c>
      <c r="B2" s="88"/>
      <c r="C2" s="88"/>
      <c r="D2" s="88"/>
      <c r="E2" s="88"/>
      <c r="F2" s="88"/>
      <c r="G2" s="88"/>
      <c r="H2" s="88"/>
      <c r="I2" s="88"/>
    </row>
    <row r="3" spans="1:159" s="46" customFormat="1" ht="12.75" customHeight="1" thickBot="1" x14ac:dyDescent="0.25">
      <c r="A3" s="47" t="s">
        <v>0</v>
      </c>
      <c r="B3" s="48" t="s">
        <v>177</v>
      </c>
      <c r="C3" s="49"/>
      <c r="D3" s="50"/>
      <c r="E3" s="50"/>
      <c r="F3" s="50"/>
      <c r="G3" s="51"/>
      <c r="H3" s="51"/>
      <c r="I3" s="51"/>
    </row>
    <row r="4" spans="1:159" s="46" customFormat="1" ht="13.5" hidden="1" thickBot="1" x14ac:dyDescent="0.25">
      <c r="A4" s="52"/>
      <c r="B4" s="48"/>
      <c r="C4" s="49"/>
      <c r="D4" s="50"/>
      <c r="E4" s="50"/>
      <c r="F4" s="50"/>
      <c r="G4" s="51"/>
      <c r="H4" s="51"/>
      <c r="I4" s="51"/>
    </row>
    <row r="5" spans="1:159" s="53" customFormat="1" ht="33" customHeight="1" x14ac:dyDescent="0.2">
      <c r="A5" s="91" t="s">
        <v>2</v>
      </c>
      <c r="B5" s="93" t="s">
        <v>3</v>
      </c>
      <c r="C5" s="95" t="s">
        <v>4</v>
      </c>
      <c r="D5" s="97" t="s">
        <v>1</v>
      </c>
      <c r="E5" s="97"/>
      <c r="F5" s="97"/>
      <c r="G5" s="103" t="s">
        <v>8</v>
      </c>
      <c r="H5" s="105" t="s">
        <v>9</v>
      </c>
      <c r="I5" s="98" t="s">
        <v>245</v>
      </c>
    </row>
    <row r="6" spans="1:159" s="55" customFormat="1" ht="21.75" customHeight="1" thickBot="1" x14ac:dyDescent="0.25">
      <c r="A6" s="92"/>
      <c r="B6" s="94"/>
      <c r="C6" s="96"/>
      <c r="D6" s="54" t="s">
        <v>5</v>
      </c>
      <c r="E6" s="54" t="s">
        <v>6</v>
      </c>
      <c r="F6" s="54" t="s">
        <v>7</v>
      </c>
      <c r="G6" s="104"/>
      <c r="H6" s="106"/>
      <c r="I6" s="99"/>
    </row>
    <row r="7" spans="1:159" s="56" customFormat="1" x14ac:dyDescent="0.2">
      <c r="A7" s="100" t="s">
        <v>10</v>
      </c>
      <c r="B7" s="101"/>
      <c r="C7" s="101"/>
      <c r="D7" s="101"/>
      <c r="E7" s="101"/>
      <c r="F7" s="101"/>
      <c r="G7" s="101"/>
      <c r="H7" s="101"/>
      <c r="I7" s="102"/>
    </row>
    <row r="8" spans="1:159" x14ac:dyDescent="0.2">
      <c r="A8" s="74" t="s">
        <v>11</v>
      </c>
      <c r="B8" s="73" t="s">
        <v>186</v>
      </c>
      <c r="C8" s="33">
        <v>180</v>
      </c>
      <c r="D8" s="34">
        <v>3.06</v>
      </c>
      <c r="E8" s="34">
        <v>3.1</v>
      </c>
      <c r="F8" s="34">
        <v>22.34</v>
      </c>
      <c r="G8" s="34">
        <v>126.54</v>
      </c>
      <c r="H8" s="34">
        <v>0.54</v>
      </c>
      <c r="I8" s="39" t="s">
        <v>12</v>
      </c>
    </row>
    <row r="9" spans="1:159" x14ac:dyDescent="0.2">
      <c r="A9" s="74"/>
      <c r="B9" s="73" t="s">
        <v>182</v>
      </c>
      <c r="C9" s="33" t="s">
        <v>15</v>
      </c>
      <c r="D9" s="34">
        <v>2.72</v>
      </c>
      <c r="E9" s="34">
        <v>3.36</v>
      </c>
      <c r="F9" s="34">
        <v>17.3</v>
      </c>
      <c r="G9" s="34">
        <v>110.55</v>
      </c>
      <c r="H9" s="34">
        <v>0</v>
      </c>
      <c r="I9" s="39" t="s">
        <v>14</v>
      </c>
    </row>
    <row r="10" spans="1:159" x14ac:dyDescent="0.2">
      <c r="A10" s="74"/>
      <c r="B10" s="73" t="s">
        <v>17</v>
      </c>
      <c r="C10" s="33" t="s">
        <v>13</v>
      </c>
      <c r="D10" s="34">
        <v>4.9000000000000004</v>
      </c>
      <c r="E10" s="34">
        <v>5.61</v>
      </c>
      <c r="F10" s="34">
        <v>21.61</v>
      </c>
      <c r="G10" s="34">
        <v>156.38999999999999</v>
      </c>
      <c r="H10" s="34">
        <v>0.58499999999999996</v>
      </c>
      <c r="I10" s="39" t="s">
        <v>16</v>
      </c>
    </row>
    <row r="11" spans="1:159" s="56" customFormat="1" x14ac:dyDescent="0.2">
      <c r="A11" s="89" t="s">
        <v>18</v>
      </c>
      <c r="B11" s="90"/>
      <c r="C11" s="35">
        <f>C8+C9+C10</f>
        <v>370</v>
      </c>
      <c r="D11" s="36">
        <f t="shared" ref="D11:H11" si="0">SUM(D8:D10)</f>
        <v>10.68</v>
      </c>
      <c r="E11" s="36">
        <f t="shared" si="0"/>
        <v>12.07</v>
      </c>
      <c r="F11" s="36">
        <f t="shared" si="0"/>
        <v>61.25</v>
      </c>
      <c r="G11" s="36">
        <f t="shared" si="0"/>
        <v>393.48</v>
      </c>
      <c r="H11" s="36">
        <f t="shared" si="0"/>
        <v>1.125</v>
      </c>
      <c r="I11" s="40"/>
    </row>
    <row r="12" spans="1:159" x14ac:dyDescent="0.2">
      <c r="A12" s="74" t="s">
        <v>19</v>
      </c>
      <c r="B12" s="73" t="s">
        <v>195</v>
      </c>
      <c r="C12" s="33">
        <v>150</v>
      </c>
      <c r="D12" s="34">
        <v>0.75</v>
      </c>
      <c r="E12" s="34">
        <v>0</v>
      </c>
      <c r="F12" s="34">
        <v>19.05</v>
      </c>
      <c r="G12" s="34">
        <v>82.5</v>
      </c>
      <c r="H12" s="34">
        <v>6</v>
      </c>
      <c r="I12" s="39" t="s">
        <v>20</v>
      </c>
    </row>
    <row r="13" spans="1:159" s="56" customFormat="1" x14ac:dyDescent="0.2">
      <c r="A13" s="89" t="s">
        <v>18</v>
      </c>
      <c r="B13" s="90"/>
      <c r="C13" s="35">
        <f>SUM(C12)</f>
        <v>150</v>
      </c>
      <c r="D13" s="36">
        <f t="shared" ref="D13:H13" si="1">SUM(D12)</f>
        <v>0.75</v>
      </c>
      <c r="E13" s="36">
        <f t="shared" si="1"/>
        <v>0</v>
      </c>
      <c r="F13" s="36">
        <f t="shared" si="1"/>
        <v>19.05</v>
      </c>
      <c r="G13" s="36">
        <f t="shared" si="1"/>
        <v>82.5</v>
      </c>
      <c r="H13" s="36">
        <f t="shared" si="1"/>
        <v>6</v>
      </c>
      <c r="I13" s="40"/>
    </row>
    <row r="14" spans="1:159" ht="24.75" customHeight="1" x14ac:dyDescent="0.2">
      <c r="A14" s="74" t="s">
        <v>21</v>
      </c>
      <c r="B14" s="73" t="s">
        <v>238</v>
      </c>
      <c r="C14" s="33" t="s">
        <v>72</v>
      </c>
      <c r="D14" s="34">
        <v>1.68</v>
      </c>
      <c r="E14" s="34">
        <v>0</v>
      </c>
      <c r="F14" s="34">
        <v>0.78</v>
      </c>
      <c r="G14" s="34">
        <v>9.66</v>
      </c>
      <c r="H14" s="34">
        <v>0</v>
      </c>
      <c r="I14" s="39" t="s">
        <v>22</v>
      </c>
    </row>
    <row r="15" spans="1:159" x14ac:dyDescent="0.2">
      <c r="A15" s="74"/>
      <c r="B15" s="73" t="s">
        <v>25</v>
      </c>
      <c r="C15" s="33" t="s">
        <v>26</v>
      </c>
      <c r="D15" s="34">
        <v>4.16</v>
      </c>
      <c r="E15" s="34">
        <v>6.02</v>
      </c>
      <c r="F15" s="34">
        <v>8.3000000000000007</v>
      </c>
      <c r="G15" s="34">
        <v>104.72</v>
      </c>
      <c r="H15" s="34">
        <v>16.02</v>
      </c>
      <c r="I15" s="39" t="s">
        <v>24</v>
      </c>
    </row>
    <row r="16" spans="1:159" x14ac:dyDescent="0.2">
      <c r="A16" s="74"/>
      <c r="B16" s="73" t="s">
        <v>249</v>
      </c>
      <c r="C16" s="33" t="s">
        <v>26</v>
      </c>
      <c r="D16" s="34">
        <v>17.36</v>
      </c>
      <c r="E16" s="34">
        <v>9.64</v>
      </c>
      <c r="F16" s="34">
        <v>42.44</v>
      </c>
      <c r="G16" s="34">
        <v>326.39999999999998</v>
      </c>
      <c r="H16" s="34">
        <v>1.8</v>
      </c>
      <c r="I16" s="39" t="s">
        <v>27</v>
      </c>
    </row>
    <row r="17" spans="1:159" x14ac:dyDescent="0.2">
      <c r="A17" s="74"/>
      <c r="B17" s="73" t="s">
        <v>29</v>
      </c>
      <c r="C17" s="33" t="s">
        <v>97</v>
      </c>
      <c r="D17" s="34">
        <v>3.3</v>
      </c>
      <c r="E17" s="34">
        <v>0.6</v>
      </c>
      <c r="F17" s="34">
        <v>17</v>
      </c>
      <c r="G17" s="34">
        <v>90.5</v>
      </c>
      <c r="H17" s="34">
        <v>0</v>
      </c>
      <c r="I17" s="39" t="s">
        <v>28</v>
      </c>
    </row>
    <row r="18" spans="1:159" x14ac:dyDescent="0.2">
      <c r="A18" s="74"/>
      <c r="B18" s="73" t="s">
        <v>31</v>
      </c>
      <c r="C18" s="33" t="s">
        <v>53</v>
      </c>
      <c r="D18" s="34">
        <v>7.0000000000000007E-2</v>
      </c>
      <c r="E18" s="34">
        <v>0</v>
      </c>
      <c r="F18" s="34">
        <v>17.100000000000001</v>
      </c>
      <c r="G18" s="34">
        <v>65.05</v>
      </c>
      <c r="H18" s="34">
        <v>0</v>
      </c>
      <c r="I18" s="39" t="s">
        <v>30</v>
      </c>
    </row>
    <row r="19" spans="1:159" s="56" customFormat="1" x14ac:dyDescent="0.2">
      <c r="A19" s="89" t="s">
        <v>18</v>
      </c>
      <c r="B19" s="90"/>
      <c r="C19" s="35">
        <f>C14+C15+C16+C17+C18</f>
        <v>690</v>
      </c>
      <c r="D19" s="36">
        <f t="shared" ref="D19:H19" si="2">D14+D15+D16+D17+D18</f>
        <v>26.57</v>
      </c>
      <c r="E19" s="36">
        <f t="shared" si="2"/>
        <v>16.260000000000002</v>
      </c>
      <c r="F19" s="36">
        <f t="shared" si="2"/>
        <v>85.62</v>
      </c>
      <c r="G19" s="36">
        <f t="shared" si="2"/>
        <v>596.32999999999993</v>
      </c>
      <c r="H19" s="36">
        <f t="shared" si="2"/>
        <v>17.82</v>
      </c>
      <c r="I19" s="40"/>
    </row>
    <row r="20" spans="1:159" x14ac:dyDescent="0.2">
      <c r="A20" s="74" t="s">
        <v>32</v>
      </c>
      <c r="B20" s="73" t="s">
        <v>34</v>
      </c>
      <c r="C20" s="33" t="s">
        <v>26</v>
      </c>
      <c r="D20" s="34">
        <v>5.8</v>
      </c>
      <c r="E20" s="34">
        <v>5</v>
      </c>
      <c r="F20" s="34">
        <v>9.6</v>
      </c>
      <c r="G20" s="34">
        <v>106</v>
      </c>
      <c r="H20" s="34">
        <v>2.6</v>
      </c>
      <c r="I20" s="39" t="s">
        <v>33</v>
      </c>
    </row>
    <row r="21" spans="1:159" x14ac:dyDescent="0.2">
      <c r="A21" s="74"/>
      <c r="B21" s="73" t="s">
        <v>194</v>
      </c>
      <c r="C21" s="33">
        <v>80</v>
      </c>
      <c r="D21" s="34">
        <v>4.8</v>
      </c>
      <c r="E21" s="34">
        <v>2.2599999999999998</v>
      </c>
      <c r="F21" s="34">
        <v>29.6</v>
      </c>
      <c r="G21" s="34">
        <v>157.34</v>
      </c>
      <c r="H21" s="34">
        <v>0</v>
      </c>
      <c r="I21" s="39" t="s">
        <v>35</v>
      </c>
    </row>
    <row r="22" spans="1:159" s="56" customFormat="1" x14ac:dyDescent="0.2">
      <c r="A22" s="89" t="s">
        <v>18</v>
      </c>
      <c r="B22" s="90"/>
      <c r="C22" s="35">
        <f>C20+C21</f>
        <v>280</v>
      </c>
      <c r="D22" s="36">
        <f t="shared" ref="D22:H22" si="3">D20+D21</f>
        <v>10.6</v>
      </c>
      <c r="E22" s="36">
        <f t="shared" si="3"/>
        <v>7.26</v>
      </c>
      <c r="F22" s="36">
        <f t="shared" si="3"/>
        <v>39.200000000000003</v>
      </c>
      <c r="G22" s="36">
        <f t="shared" si="3"/>
        <v>263.34000000000003</v>
      </c>
      <c r="H22" s="36">
        <f t="shared" si="3"/>
        <v>2.6</v>
      </c>
      <c r="I22" s="40"/>
    </row>
    <row r="23" spans="1:159" x14ac:dyDescent="0.2">
      <c r="A23" s="74" t="s">
        <v>37</v>
      </c>
      <c r="B23" s="73" t="s">
        <v>39</v>
      </c>
      <c r="C23" s="33" t="s">
        <v>97</v>
      </c>
      <c r="D23" s="34">
        <v>11.5</v>
      </c>
      <c r="E23" s="34">
        <v>0.6</v>
      </c>
      <c r="F23" s="34">
        <v>26.65</v>
      </c>
      <c r="G23" s="34">
        <v>151.35</v>
      </c>
      <c r="H23" s="34">
        <v>0</v>
      </c>
      <c r="I23" s="39" t="s">
        <v>38</v>
      </c>
    </row>
    <row r="24" spans="1:159" x14ac:dyDescent="0.2">
      <c r="A24" s="74"/>
      <c r="B24" s="73" t="s">
        <v>188</v>
      </c>
      <c r="C24" s="33" t="s">
        <v>41</v>
      </c>
      <c r="D24" s="34">
        <v>3.77</v>
      </c>
      <c r="E24" s="34">
        <v>0.45</v>
      </c>
      <c r="F24" s="34">
        <v>19.36</v>
      </c>
      <c r="G24" s="34">
        <v>96.6</v>
      </c>
      <c r="H24" s="34">
        <v>0.01</v>
      </c>
      <c r="I24" s="39" t="s">
        <v>40</v>
      </c>
    </row>
    <row r="25" spans="1:159" x14ac:dyDescent="0.2">
      <c r="A25" s="74"/>
      <c r="B25" s="73" t="s">
        <v>43</v>
      </c>
      <c r="C25" s="33" t="s">
        <v>15</v>
      </c>
      <c r="D25" s="34">
        <v>4.16</v>
      </c>
      <c r="E25" s="34">
        <v>8.36</v>
      </c>
      <c r="F25" s="34">
        <v>0</v>
      </c>
      <c r="G25" s="34">
        <v>92</v>
      </c>
      <c r="H25" s="34">
        <v>0</v>
      </c>
      <c r="I25" s="39" t="s">
        <v>42</v>
      </c>
    </row>
    <row r="26" spans="1:159" x14ac:dyDescent="0.2">
      <c r="A26" s="74"/>
      <c r="B26" s="73" t="s">
        <v>44</v>
      </c>
      <c r="C26" s="33" t="s">
        <v>53</v>
      </c>
      <c r="D26" s="34">
        <v>0.09</v>
      </c>
      <c r="E26" s="34">
        <v>0</v>
      </c>
      <c r="F26" s="34">
        <v>20.7</v>
      </c>
      <c r="G26" s="34">
        <v>86.4</v>
      </c>
      <c r="H26" s="34">
        <v>1.62</v>
      </c>
      <c r="I26" s="39">
        <v>515</v>
      </c>
    </row>
    <row r="27" spans="1:159" x14ac:dyDescent="0.2">
      <c r="A27" s="74"/>
      <c r="B27" s="73" t="s">
        <v>45</v>
      </c>
      <c r="C27" s="33" t="s">
        <v>15</v>
      </c>
      <c r="D27" s="34">
        <v>3.04</v>
      </c>
      <c r="E27" s="34">
        <v>0.32</v>
      </c>
      <c r="F27" s="34">
        <v>19.68</v>
      </c>
      <c r="G27" s="34">
        <v>94</v>
      </c>
      <c r="H27" s="34">
        <v>0</v>
      </c>
      <c r="I27" s="39" t="s">
        <v>241</v>
      </c>
    </row>
    <row r="28" spans="1:159" s="56" customFormat="1" x14ac:dyDescent="0.2">
      <c r="A28" s="89" t="s">
        <v>18</v>
      </c>
      <c r="B28" s="90"/>
      <c r="C28" s="35">
        <f>C23+C24+C25+C26+C27</f>
        <v>410</v>
      </c>
      <c r="D28" s="36">
        <f t="shared" ref="D28:H28" si="4">D23+D24+D25+D26+D27</f>
        <v>22.56</v>
      </c>
      <c r="E28" s="36">
        <f t="shared" si="4"/>
        <v>9.73</v>
      </c>
      <c r="F28" s="36">
        <f t="shared" si="4"/>
        <v>86.389999999999986</v>
      </c>
      <c r="G28" s="36">
        <f t="shared" si="4"/>
        <v>520.35</v>
      </c>
      <c r="H28" s="36">
        <f t="shared" si="4"/>
        <v>1.6300000000000001</v>
      </c>
      <c r="I28" s="40"/>
    </row>
    <row r="29" spans="1:159" s="56" customFormat="1" ht="13.5" thickBot="1" x14ac:dyDescent="0.25">
      <c r="A29" s="107" t="s">
        <v>46</v>
      </c>
      <c r="B29" s="108"/>
      <c r="C29" s="37">
        <f>C11+C13+C19+C22+C28</f>
        <v>1900</v>
      </c>
      <c r="D29" s="38">
        <f t="shared" ref="D29:H29" si="5">D11+D13+D19+D22+D28</f>
        <v>71.16</v>
      </c>
      <c r="E29" s="38">
        <f t="shared" si="5"/>
        <v>45.320000000000007</v>
      </c>
      <c r="F29" s="38">
        <f t="shared" si="5"/>
        <v>291.51</v>
      </c>
      <c r="G29" s="38">
        <f t="shared" si="5"/>
        <v>1856</v>
      </c>
      <c r="H29" s="38">
        <f t="shared" si="5"/>
        <v>29.175000000000001</v>
      </c>
      <c r="I29" s="57"/>
    </row>
    <row r="30" spans="1:159" s="56" customFormat="1" ht="81.75" customHeight="1" x14ac:dyDescent="0.2">
      <c r="A30" s="79" t="s">
        <v>240</v>
      </c>
      <c r="B30" s="79"/>
      <c r="C30" s="79"/>
      <c r="D30" s="79"/>
      <c r="E30" s="79"/>
      <c r="F30" s="79"/>
      <c r="G30" s="79"/>
      <c r="H30" s="79"/>
      <c r="I30" s="79"/>
    </row>
    <row r="31" spans="1:159" s="1" customFormat="1" x14ac:dyDescent="0.2">
      <c r="A31" s="42"/>
      <c r="B31" s="43"/>
      <c r="C31" s="42"/>
      <c r="D31" s="9"/>
      <c r="E31" s="44" t="s">
        <v>196</v>
      </c>
      <c r="F31" s="32"/>
      <c r="G31" s="9" t="s">
        <v>197</v>
      </c>
      <c r="H31" s="32"/>
      <c r="I31" s="9" t="s">
        <v>198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</row>
    <row r="32" spans="1:159" s="46" customFormat="1" ht="34.5" customHeight="1" x14ac:dyDescent="0.2">
      <c r="A32" s="88" t="s">
        <v>199</v>
      </c>
      <c r="B32" s="88"/>
      <c r="C32" s="88"/>
      <c r="D32" s="88"/>
      <c r="E32" s="88"/>
      <c r="F32" s="88"/>
      <c r="G32" s="88"/>
      <c r="H32" s="88"/>
      <c r="I32" s="88"/>
    </row>
    <row r="33" spans="1:10" s="46" customFormat="1" x14ac:dyDescent="0.2">
      <c r="A33" s="47" t="s">
        <v>0</v>
      </c>
      <c r="B33" s="48" t="s">
        <v>177</v>
      </c>
      <c r="C33" s="49"/>
      <c r="D33" s="50"/>
      <c r="E33" s="50"/>
      <c r="F33" s="50"/>
      <c r="G33" s="51"/>
      <c r="H33" s="51"/>
      <c r="I33" s="51"/>
    </row>
    <row r="34" spans="1:10" s="46" customFormat="1" ht="13.5" thickBot="1" x14ac:dyDescent="0.25">
      <c r="A34" s="52"/>
      <c r="B34" s="48"/>
      <c r="C34" s="49"/>
      <c r="D34" s="50"/>
      <c r="E34" s="50"/>
      <c r="F34" s="50"/>
      <c r="G34" s="51"/>
      <c r="H34" s="51"/>
      <c r="I34" s="51"/>
    </row>
    <row r="35" spans="1:10" s="56" customFormat="1" x14ac:dyDescent="0.2">
      <c r="A35" s="109" t="s">
        <v>47</v>
      </c>
      <c r="B35" s="110"/>
      <c r="C35" s="110"/>
      <c r="D35" s="110"/>
      <c r="E35" s="110"/>
      <c r="F35" s="110"/>
      <c r="G35" s="110"/>
      <c r="H35" s="110"/>
      <c r="I35" s="111"/>
    </row>
    <row r="36" spans="1:10" x14ac:dyDescent="0.2">
      <c r="A36" s="74" t="s">
        <v>11</v>
      </c>
      <c r="B36" s="73" t="s">
        <v>49</v>
      </c>
      <c r="C36" s="33" t="s">
        <v>26</v>
      </c>
      <c r="D36" s="34">
        <v>5.7</v>
      </c>
      <c r="E36" s="34">
        <v>5.26</v>
      </c>
      <c r="F36" s="34">
        <v>18.98</v>
      </c>
      <c r="G36" s="34">
        <v>146</v>
      </c>
      <c r="H36" s="34">
        <v>0.92</v>
      </c>
      <c r="I36" s="39" t="s">
        <v>48</v>
      </c>
    </row>
    <row r="37" spans="1:10" x14ac:dyDescent="0.2">
      <c r="A37" s="74"/>
      <c r="B37" s="73" t="s">
        <v>190</v>
      </c>
      <c r="C37" s="33" t="s">
        <v>53</v>
      </c>
      <c r="D37" s="34">
        <v>3.1</v>
      </c>
      <c r="E37" s="34">
        <v>2.97</v>
      </c>
      <c r="F37" s="34">
        <v>14.13</v>
      </c>
      <c r="G37" s="34">
        <v>94.09</v>
      </c>
      <c r="H37" s="34">
        <v>0.54</v>
      </c>
      <c r="I37" s="39" t="s">
        <v>50</v>
      </c>
    </row>
    <row r="38" spans="1:10" x14ac:dyDescent="0.2">
      <c r="A38" s="74"/>
      <c r="B38" s="73" t="s">
        <v>185</v>
      </c>
      <c r="C38" s="33">
        <v>53</v>
      </c>
      <c r="D38" s="34">
        <v>1.7</v>
      </c>
      <c r="E38" s="34">
        <v>4.3</v>
      </c>
      <c r="F38" s="34">
        <v>32.6</v>
      </c>
      <c r="G38" s="34">
        <v>176</v>
      </c>
      <c r="H38" s="34">
        <v>0.19800000000000001</v>
      </c>
      <c r="I38" s="39">
        <v>101</v>
      </c>
    </row>
    <row r="39" spans="1:10" s="56" customFormat="1" x14ac:dyDescent="0.2">
      <c r="A39" s="89" t="s">
        <v>18</v>
      </c>
      <c r="B39" s="90"/>
      <c r="C39" s="35">
        <f>C36+C37+C38</f>
        <v>433</v>
      </c>
      <c r="D39" s="36">
        <f t="shared" ref="D39:H39" si="6">D36+D37+D38</f>
        <v>10.5</v>
      </c>
      <c r="E39" s="36">
        <f t="shared" si="6"/>
        <v>12.530000000000001</v>
      </c>
      <c r="F39" s="36">
        <f t="shared" si="6"/>
        <v>65.710000000000008</v>
      </c>
      <c r="G39" s="36">
        <f t="shared" si="6"/>
        <v>416.09000000000003</v>
      </c>
      <c r="H39" s="36">
        <f t="shared" si="6"/>
        <v>1.6579999999999999</v>
      </c>
      <c r="I39" s="40"/>
    </row>
    <row r="40" spans="1:10" x14ac:dyDescent="0.2">
      <c r="A40" s="74" t="s">
        <v>19</v>
      </c>
      <c r="B40" s="73" t="s">
        <v>195</v>
      </c>
      <c r="C40" s="33">
        <v>90</v>
      </c>
      <c r="D40" s="34">
        <v>0.47</v>
      </c>
      <c r="E40" s="34">
        <v>0.09</v>
      </c>
      <c r="F40" s="34">
        <v>9.4</v>
      </c>
      <c r="G40" s="34">
        <v>43</v>
      </c>
      <c r="H40" s="34">
        <v>1.8</v>
      </c>
      <c r="I40" s="39">
        <v>159</v>
      </c>
    </row>
    <row r="41" spans="1:10" x14ac:dyDescent="0.2">
      <c r="A41" s="74"/>
      <c r="B41" s="73" t="s">
        <v>224</v>
      </c>
      <c r="C41" s="33">
        <v>95</v>
      </c>
      <c r="D41" s="34">
        <v>0.3</v>
      </c>
      <c r="E41" s="34">
        <v>0.7</v>
      </c>
      <c r="F41" s="34">
        <v>11.95</v>
      </c>
      <c r="G41" s="34">
        <v>64.3</v>
      </c>
      <c r="H41" s="34">
        <v>20.5</v>
      </c>
      <c r="I41" s="39">
        <v>114</v>
      </c>
    </row>
    <row r="42" spans="1:10" s="56" customFormat="1" x14ac:dyDescent="0.2">
      <c r="A42" s="89" t="s">
        <v>18</v>
      </c>
      <c r="B42" s="90"/>
      <c r="C42" s="35">
        <f>C40+C41</f>
        <v>185</v>
      </c>
      <c r="D42" s="36">
        <f t="shared" ref="D42:H42" si="7">D40+D41</f>
        <v>0.77</v>
      </c>
      <c r="E42" s="36">
        <f t="shared" si="7"/>
        <v>0.78999999999999992</v>
      </c>
      <c r="F42" s="36">
        <f t="shared" si="7"/>
        <v>21.35</v>
      </c>
      <c r="G42" s="36">
        <f t="shared" si="7"/>
        <v>107.3</v>
      </c>
      <c r="H42" s="36">
        <f t="shared" si="7"/>
        <v>22.3</v>
      </c>
      <c r="I42" s="40"/>
    </row>
    <row r="43" spans="1:10" ht="25.5" x14ac:dyDescent="0.2">
      <c r="A43" s="74" t="s">
        <v>21</v>
      </c>
      <c r="B43" s="73" t="s">
        <v>235</v>
      </c>
      <c r="C43" s="33" t="s">
        <v>72</v>
      </c>
      <c r="D43" s="34">
        <v>0.66</v>
      </c>
      <c r="E43" s="34">
        <v>0.06</v>
      </c>
      <c r="F43" s="34">
        <v>0.96</v>
      </c>
      <c r="G43" s="34">
        <v>7.8</v>
      </c>
      <c r="H43" s="34">
        <v>6</v>
      </c>
      <c r="I43" s="39" t="s">
        <v>22</v>
      </c>
    </row>
    <row r="44" spans="1:10" x14ac:dyDescent="0.2">
      <c r="A44" s="74"/>
      <c r="B44" s="73" t="s">
        <v>52</v>
      </c>
      <c r="C44" s="33" t="s">
        <v>26</v>
      </c>
      <c r="D44" s="34">
        <v>4.4800000000000004</v>
      </c>
      <c r="E44" s="34">
        <v>1.36</v>
      </c>
      <c r="F44" s="34">
        <v>13.78</v>
      </c>
      <c r="G44" s="34">
        <v>85.68</v>
      </c>
      <c r="H44" s="34">
        <v>12.8</v>
      </c>
      <c r="I44" s="39" t="s">
        <v>51</v>
      </c>
    </row>
    <row r="45" spans="1:10" x14ac:dyDescent="0.2">
      <c r="A45" s="74"/>
      <c r="B45" s="73" t="s">
        <v>223</v>
      </c>
      <c r="C45" s="33">
        <v>100</v>
      </c>
      <c r="D45" s="34">
        <v>14.5</v>
      </c>
      <c r="E45" s="34">
        <v>6.08</v>
      </c>
      <c r="F45" s="34">
        <v>15.05</v>
      </c>
      <c r="G45" s="34">
        <v>173.33</v>
      </c>
      <c r="H45" s="34">
        <v>2.92</v>
      </c>
      <c r="I45" s="39">
        <v>265</v>
      </c>
      <c r="J45" s="72"/>
    </row>
    <row r="46" spans="1:10" x14ac:dyDescent="0.2">
      <c r="A46" s="74"/>
      <c r="B46" s="73" t="s">
        <v>61</v>
      </c>
      <c r="C46" s="33" t="s">
        <v>41</v>
      </c>
      <c r="D46" s="34">
        <v>2.46</v>
      </c>
      <c r="E46" s="34">
        <v>4.05</v>
      </c>
      <c r="F46" s="34">
        <v>22.54</v>
      </c>
      <c r="G46" s="34">
        <v>136.4</v>
      </c>
      <c r="H46" s="34">
        <v>0</v>
      </c>
      <c r="I46" s="39" t="s">
        <v>60</v>
      </c>
    </row>
    <row r="47" spans="1:10" x14ac:dyDescent="0.2">
      <c r="A47" s="74"/>
      <c r="B47" s="73" t="s">
        <v>29</v>
      </c>
      <c r="C47" s="33" t="s">
        <v>97</v>
      </c>
      <c r="D47" s="34">
        <v>3.3</v>
      </c>
      <c r="E47" s="34">
        <v>0.6</v>
      </c>
      <c r="F47" s="34">
        <v>17</v>
      </c>
      <c r="G47" s="34">
        <v>90.5</v>
      </c>
      <c r="H47" s="34">
        <v>0</v>
      </c>
      <c r="I47" s="39" t="s">
        <v>28</v>
      </c>
    </row>
    <row r="48" spans="1:10" x14ac:dyDescent="0.2">
      <c r="A48" s="74"/>
      <c r="B48" s="73" t="s">
        <v>56</v>
      </c>
      <c r="C48" s="33" t="s">
        <v>53</v>
      </c>
      <c r="D48" s="34">
        <v>0.27</v>
      </c>
      <c r="E48" s="34">
        <v>0.09</v>
      </c>
      <c r="F48" s="34">
        <v>15.48</v>
      </c>
      <c r="G48" s="34">
        <v>63.9</v>
      </c>
      <c r="H48" s="34">
        <v>21.6</v>
      </c>
      <c r="I48" s="39" t="s">
        <v>55</v>
      </c>
    </row>
    <row r="49" spans="1:159" s="56" customFormat="1" x14ac:dyDescent="0.2">
      <c r="A49" s="89" t="s">
        <v>18</v>
      </c>
      <c r="B49" s="90"/>
      <c r="C49" s="35">
        <v>670</v>
      </c>
      <c r="D49" s="36">
        <f t="shared" ref="D49:H49" si="8">D43+D44+D45+D46+D48</f>
        <v>22.37</v>
      </c>
      <c r="E49" s="36">
        <f t="shared" si="8"/>
        <v>11.64</v>
      </c>
      <c r="F49" s="36">
        <f t="shared" si="8"/>
        <v>67.81</v>
      </c>
      <c r="G49" s="36">
        <f t="shared" si="8"/>
        <v>467.11</v>
      </c>
      <c r="H49" s="36">
        <f t="shared" si="8"/>
        <v>43.32</v>
      </c>
      <c r="I49" s="40"/>
    </row>
    <row r="50" spans="1:159" x14ac:dyDescent="0.2">
      <c r="A50" s="74" t="s">
        <v>32</v>
      </c>
      <c r="B50" s="73" t="s">
        <v>218</v>
      </c>
      <c r="C50" s="33" t="s">
        <v>26</v>
      </c>
      <c r="D50" s="34">
        <v>5.8</v>
      </c>
      <c r="E50" s="34">
        <v>5</v>
      </c>
      <c r="F50" s="34">
        <v>8</v>
      </c>
      <c r="G50" s="34">
        <v>100</v>
      </c>
      <c r="H50" s="34">
        <v>1.4</v>
      </c>
      <c r="I50" s="39" t="s">
        <v>94</v>
      </c>
    </row>
    <row r="51" spans="1:159" x14ac:dyDescent="0.2">
      <c r="A51" s="74"/>
      <c r="B51" s="73" t="s">
        <v>58</v>
      </c>
      <c r="C51" s="33">
        <v>35</v>
      </c>
      <c r="D51" s="34">
        <v>2.36</v>
      </c>
      <c r="E51" s="34">
        <v>1.88</v>
      </c>
      <c r="F51" s="34">
        <v>30</v>
      </c>
      <c r="G51" s="34">
        <v>146.4</v>
      </c>
      <c r="H51" s="34">
        <v>0</v>
      </c>
      <c r="I51" s="39" t="s">
        <v>57</v>
      </c>
    </row>
    <row r="52" spans="1:159" s="56" customFormat="1" x14ac:dyDescent="0.2">
      <c r="A52" s="89" t="s">
        <v>18</v>
      </c>
      <c r="B52" s="90"/>
      <c r="C52" s="35">
        <f>C50+C51</f>
        <v>235</v>
      </c>
      <c r="D52" s="36">
        <f t="shared" ref="D52:H52" si="9">D50+D51</f>
        <v>8.16</v>
      </c>
      <c r="E52" s="36">
        <f t="shared" si="9"/>
        <v>6.88</v>
      </c>
      <c r="F52" s="36">
        <f t="shared" si="9"/>
        <v>38</v>
      </c>
      <c r="G52" s="36">
        <f t="shared" si="9"/>
        <v>246.4</v>
      </c>
      <c r="H52" s="36">
        <f t="shared" si="9"/>
        <v>1.4</v>
      </c>
      <c r="I52" s="40"/>
    </row>
    <row r="53" spans="1:159" ht="12.75" customHeight="1" x14ac:dyDescent="0.2">
      <c r="A53" s="74" t="s">
        <v>37</v>
      </c>
      <c r="B53" s="73" t="s">
        <v>192</v>
      </c>
      <c r="C53" s="33" t="s">
        <v>26</v>
      </c>
      <c r="D53" s="34">
        <v>12.74</v>
      </c>
      <c r="E53" s="34">
        <v>15.9</v>
      </c>
      <c r="F53" s="34">
        <v>23.8</v>
      </c>
      <c r="G53" s="34">
        <v>289.42</v>
      </c>
      <c r="H53" s="34">
        <v>1.36</v>
      </c>
      <c r="I53" s="39" t="s">
        <v>54</v>
      </c>
      <c r="J53" s="72"/>
    </row>
    <row r="54" spans="1:159" ht="1.5" hidden="1" customHeight="1" x14ac:dyDescent="0.2">
      <c r="A54" s="74"/>
      <c r="B54" s="73"/>
      <c r="C54" s="33"/>
      <c r="D54" s="34"/>
      <c r="E54" s="34"/>
      <c r="F54" s="34"/>
      <c r="G54" s="34"/>
      <c r="H54" s="34"/>
      <c r="I54" s="39"/>
    </row>
    <row r="55" spans="1:159" x14ac:dyDescent="0.2">
      <c r="A55" s="74"/>
      <c r="B55" s="73" t="s">
        <v>63</v>
      </c>
      <c r="C55" s="33" t="s">
        <v>53</v>
      </c>
      <c r="D55" s="34">
        <v>0.14000000000000001</v>
      </c>
      <c r="E55" s="34">
        <v>0</v>
      </c>
      <c r="F55" s="34">
        <v>13.52</v>
      </c>
      <c r="G55" s="34">
        <v>52.6</v>
      </c>
      <c r="H55" s="34">
        <v>7.1999999999999995E-2</v>
      </c>
      <c r="I55" s="39" t="s">
        <v>62</v>
      </c>
    </row>
    <row r="56" spans="1:159" x14ac:dyDescent="0.2">
      <c r="A56" s="74"/>
      <c r="B56" s="73" t="s">
        <v>45</v>
      </c>
      <c r="C56" s="33" t="s">
        <v>15</v>
      </c>
      <c r="D56" s="34">
        <v>3.04</v>
      </c>
      <c r="E56" s="34">
        <v>0.32</v>
      </c>
      <c r="F56" s="34">
        <v>19.68</v>
      </c>
      <c r="G56" s="34">
        <v>94</v>
      </c>
      <c r="H56" s="34">
        <v>0</v>
      </c>
      <c r="I56" s="39" t="s">
        <v>241</v>
      </c>
    </row>
    <row r="57" spans="1:159" s="56" customFormat="1" x14ac:dyDescent="0.2">
      <c r="A57" s="89" t="s">
        <v>18</v>
      </c>
      <c r="B57" s="90"/>
      <c r="C57" s="35">
        <f t="shared" ref="C57:H57" si="10">C53+C54+C55+C56</f>
        <v>420</v>
      </c>
      <c r="D57" s="36">
        <f t="shared" si="10"/>
        <v>15.920000000000002</v>
      </c>
      <c r="E57" s="36">
        <f t="shared" si="10"/>
        <v>16.22</v>
      </c>
      <c r="F57" s="36">
        <f t="shared" si="10"/>
        <v>57</v>
      </c>
      <c r="G57" s="36">
        <f t="shared" si="10"/>
        <v>436.02000000000004</v>
      </c>
      <c r="H57" s="36">
        <f t="shared" si="10"/>
        <v>1.4320000000000002</v>
      </c>
      <c r="I57" s="40"/>
    </row>
    <row r="58" spans="1:159" s="56" customFormat="1" ht="13.5" thickBot="1" x14ac:dyDescent="0.25">
      <c r="A58" s="107" t="s">
        <v>46</v>
      </c>
      <c r="B58" s="108"/>
      <c r="C58" s="37">
        <f t="shared" ref="C58:H58" si="11">C39+C42+C49+C52+C57</f>
        <v>1943</v>
      </c>
      <c r="D58" s="38">
        <f t="shared" si="11"/>
        <v>57.72</v>
      </c>
      <c r="E58" s="38">
        <f t="shared" si="11"/>
        <v>48.06</v>
      </c>
      <c r="F58" s="38">
        <f t="shared" si="11"/>
        <v>249.87</v>
      </c>
      <c r="G58" s="38">
        <f t="shared" si="11"/>
        <v>1672.92</v>
      </c>
      <c r="H58" s="38">
        <f t="shared" si="11"/>
        <v>70.110000000000014</v>
      </c>
      <c r="I58" s="57"/>
    </row>
    <row r="59" spans="1:159" s="56" customFormat="1" ht="87.75" customHeight="1" x14ac:dyDescent="0.2">
      <c r="A59" s="79" t="s">
        <v>240</v>
      </c>
      <c r="B59" s="79"/>
      <c r="C59" s="79"/>
      <c r="D59" s="79"/>
      <c r="E59" s="79"/>
      <c r="F59" s="79"/>
      <c r="G59" s="79"/>
      <c r="H59" s="79"/>
      <c r="I59" s="79"/>
    </row>
    <row r="60" spans="1:159" s="1" customFormat="1" x14ac:dyDescent="0.2">
      <c r="A60" s="42"/>
      <c r="B60" s="43"/>
      <c r="C60" s="42"/>
      <c r="D60" s="9"/>
      <c r="E60" s="44" t="s">
        <v>196</v>
      </c>
      <c r="F60" s="32"/>
      <c r="G60" s="9" t="s">
        <v>197</v>
      </c>
      <c r="H60" s="32"/>
      <c r="I60" s="9" t="s">
        <v>198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</row>
    <row r="61" spans="1:159" s="46" customFormat="1" ht="34.5" customHeight="1" x14ac:dyDescent="0.2">
      <c r="A61" s="88" t="s">
        <v>199</v>
      </c>
      <c r="B61" s="88"/>
      <c r="C61" s="88"/>
      <c r="D61" s="88"/>
      <c r="E61" s="88"/>
      <c r="F61" s="88"/>
      <c r="G61" s="88"/>
      <c r="H61" s="88"/>
      <c r="I61" s="88"/>
    </row>
    <row r="62" spans="1:159" s="46" customFormat="1" x14ac:dyDescent="0.2">
      <c r="A62" s="47" t="s">
        <v>0</v>
      </c>
      <c r="B62" s="48" t="s">
        <v>177</v>
      </c>
      <c r="C62" s="49"/>
      <c r="D62" s="50"/>
      <c r="E62" s="50"/>
      <c r="F62" s="50"/>
      <c r="G62" s="51"/>
      <c r="H62" s="51"/>
      <c r="I62" s="51"/>
    </row>
    <row r="63" spans="1:159" s="46" customFormat="1" ht="13.5" thickBot="1" x14ac:dyDescent="0.25">
      <c r="A63" s="52"/>
      <c r="B63" s="48"/>
      <c r="C63" s="49"/>
      <c r="D63" s="50"/>
      <c r="E63" s="50"/>
      <c r="F63" s="50"/>
      <c r="G63" s="51"/>
      <c r="H63" s="51"/>
      <c r="I63" s="51"/>
    </row>
    <row r="64" spans="1:159" s="56" customFormat="1" x14ac:dyDescent="0.2">
      <c r="A64" s="100" t="s">
        <v>64</v>
      </c>
      <c r="B64" s="101"/>
      <c r="C64" s="101"/>
      <c r="D64" s="101"/>
      <c r="E64" s="101"/>
      <c r="F64" s="101"/>
      <c r="G64" s="101"/>
      <c r="H64" s="101"/>
      <c r="I64" s="102"/>
    </row>
    <row r="65" spans="1:9" x14ac:dyDescent="0.2">
      <c r="A65" s="74" t="s">
        <v>11</v>
      </c>
      <c r="B65" s="73" t="s">
        <v>66</v>
      </c>
      <c r="C65" s="33" t="s">
        <v>26</v>
      </c>
      <c r="D65" s="34">
        <v>6.46</v>
      </c>
      <c r="E65" s="34">
        <v>7.6</v>
      </c>
      <c r="F65" s="34">
        <v>32.479999999999997</v>
      </c>
      <c r="G65" s="34">
        <v>223.66</v>
      </c>
      <c r="H65" s="34">
        <v>0.78</v>
      </c>
      <c r="I65" s="39" t="s">
        <v>65</v>
      </c>
    </row>
    <row r="66" spans="1:9" x14ac:dyDescent="0.2">
      <c r="A66" s="74"/>
      <c r="B66" s="73" t="s">
        <v>68</v>
      </c>
      <c r="C66" s="33" t="s">
        <v>53</v>
      </c>
      <c r="D66" s="34">
        <v>1.49</v>
      </c>
      <c r="E66" s="34">
        <v>1.44</v>
      </c>
      <c r="F66" s="34">
        <v>15.62</v>
      </c>
      <c r="G66" s="34">
        <v>79.599999999999994</v>
      </c>
      <c r="H66" s="34">
        <v>0.34200000000000003</v>
      </c>
      <c r="I66" s="39" t="s">
        <v>67</v>
      </c>
    </row>
    <row r="67" spans="1:9" x14ac:dyDescent="0.2">
      <c r="A67" s="74"/>
      <c r="B67" s="73" t="s">
        <v>220</v>
      </c>
      <c r="C67" s="33" t="s">
        <v>23</v>
      </c>
      <c r="D67" s="34">
        <v>5.73</v>
      </c>
      <c r="E67" s="34">
        <v>5.29</v>
      </c>
      <c r="F67" s="34">
        <v>15.42</v>
      </c>
      <c r="G67" s="34">
        <v>133.19999999999999</v>
      </c>
      <c r="H67" s="34">
        <v>0.104</v>
      </c>
      <c r="I67" s="39" t="s">
        <v>246</v>
      </c>
    </row>
    <row r="68" spans="1:9" s="56" customFormat="1" x14ac:dyDescent="0.2">
      <c r="A68" s="89" t="s">
        <v>18</v>
      </c>
      <c r="B68" s="90"/>
      <c r="C68" s="35">
        <f>C65+C66+C67</f>
        <v>425</v>
      </c>
      <c r="D68" s="36">
        <f t="shared" ref="D68:H68" si="12">D65+D66+D67</f>
        <v>13.68</v>
      </c>
      <c r="E68" s="36">
        <f t="shared" si="12"/>
        <v>14.329999999999998</v>
      </c>
      <c r="F68" s="36">
        <f t="shared" si="12"/>
        <v>63.519999999999996</v>
      </c>
      <c r="G68" s="36">
        <f t="shared" si="12"/>
        <v>436.46</v>
      </c>
      <c r="H68" s="36">
        <f t="shared" si="12"/>
        <v>1.2260000000000002</v>
      </c>
      <c r="I68" s="40"/>
    </row>
    <row r="69" spans="1:9" x14ac:dyDescent="0.2">
      <c r="A69" s="74" t="s">
        <v>19</v>
      </c>
      <c r="B69" s="73" t="s">
        <v>195</v>
      </c>
      <c r="C69" s="33">
        <v>90</v>
      </c>
      <c r="D69" s="34">
        <v>0.47</v>
      </c>
      <c r="E69" s="34">
        <v>0.09</v>
      </c>
      <c r="F69" s="34">
        <v>9.4</v>
      </c>
      <c r="G69" s="34">
        <v>43</v>
      </c>
      <c r="H69" s="34">
        <v>1.8</v>
      </c>
      <c r="I69" s="39">
        <v>159</v>
      </c>
    </row>
    <row r="70" spans="1:9" x14ac:dyDescent="0.2">
      <c r="A70" s="74"/>
      <c r="B70" s="73" t="s">
        <v>225</v>
      </c>
      <c r="C70" s="33">
        <v>95</v>
      </c>
      <c r="D70" s="34">
        <v>0.3</v>
      </c>
      <c r="E70" s="34">
        <v>0.7</v>
      </c>
      <c r="F70" s="34">
        <v>11.95</v>
      </c>
      <c r="G70" s="34">
        <v>64.3</v>
      </c>
      <c r="H70" s="34">
        <v>20.5</v>
      </c>
      <c r="I70" s="39">
        <v>114</v>
      </c>
    </row>
    <row r="71" spans="1:9" s="56" customFormat="1" x14ac:dyDescent="0.2">
      <c r="A71" s="89" t="s">
        <v>18</v>
      </c>
      <c r="B71" s="90"/>
      <c r="C71" s="35">
        <f>C69+C70</f>
        <v>185</v>
      </c>
      <c r="D71" s="36">
        <f t="shared" ref="D71:H71" si="13">D69+D70</f>
        <v>0.77</v>
      </c>
      <c r="E71" s="36">
        <f t="shared" si="13"/>
        <v>0.78999999999999992</v>
      </c>
      <c r="F71" s="36">
        <f t="shared" si="13"/>
        <v>21.35</v>
      </c>
      <c r="G71" s="36">
        <f t="shared" si="13"/>
        <v>107.3</v>
      </c>
      <c r="H71" s="36">
        <f t="shared" si="13"/>
        <v>22.3</v>
      </c>
      <c r="I71" s="40"/>
    </row>
    <row r="72" spans="1:9" x14ac:dyDescent="0.2">
      <c r="A72" s="74" t="s">
        <v>21</v>
      </c>
      <c r="B72" s="73" t="s">
        <v>71</v>
      </c>
      <c r="C72" s="33">
        <v>80</v>
      </c>
      <c r="D72" s="34">
        <v>7.94</v>
      </c>
      <c r="E72" s="34">
        <v>8.42</v>
      </c>
      <c r="F72" s="34">
        <v>20.14</v>
      </c>
      <c r="G72" s="34">
        <v>184.46</v>
      </c>
      <c r="H72" s="34">
        <v>2.2400000000000002</v>
      </c>
      <c r="I72" s="39" t="s">
        <v>70</v>
      </c>
    </row>
    <row r="73" spans="1:9" x14ac:dyDescent="0.2">
      <c r="A73" s="74"/>
      <c r="B73" s="73" t="s">
        <v>252</v>
      </c>
      <c r="C73" s="33" t="s">
        <v>253</v>
      </c>
      <c r="D73" s="34">
        <v>3.68</v>
      </c>
      <c r="E73" s="34">
        <v>4.24</v>
      </c>
      <c r="F73" s="34">
        <v>16.8</v>
      </c>
      <c r="G73" s="34">
        <v>120</v>
      </c>
      <c r="H73" s="34">
        <v>1.34</v>
      </c>
      <c r="I73" s="39">
        <v>143</v>
      </c>
    </row>
    <row r="74" spans="1:9" x14ac:dyDescent="0.2">
      <c r="A74" s="74"/>
      <c r="B74" s="73" t="s">
        <v>202</v>
      </c>
      <c r="C74" s="33">
        <v>100</v>
      </c>
      <c r="D74" s="34">
        <v>16.649999999999999</v>
      </c>
      <c r="E74" s="34">
        <v>4.12</v>
      </c>
      <c r="F74" s="34">
        <v>10.08</v>
      </c>
      <c r="G74" s="34">
        <v>144.19</v>
      </c>
      <c r="H74" s="34">
        <v>0.08</v>
      </c>
      <c r="I74" s="39">
        <v>351</v>
      </c>
    </row>
    <row r="75" spans="1:9" x14ac:dyDescent="0.2">
      <c r="A75" s="74"/>
      <c r="B75" s="73" t="s">
        <v>76</v>
      </c>
      <c r="C75" s="33">
        <v>180</v>
      </c>
      <c r="D75" s="34">
        <v>3.92</v>
      </c>
      <c r="E75" s="34">
        <v>4.55</v>
      </c>
      <c r="F75" s="34">
        <v>26.12</v>
      </c>
      <c r="G75" s="34">
        <v>161.55000000000001</v>
      </c>
      <c r="H75" s="34">
        <v>30.564</v>
      </c>
      <c r="I75" s="39" t="s">
        <v>75</v>
      </c>
    </row>
    <row r="76" spans="1:9" x14ac:dyDescent="0.2">
      <c r="A76" s="74"/>
      <c r="B76" s="73" t="s">
        <v>29</v>
      </c>
      <c r="C76" s="33">
        <v>50</v>
      </c>
      <c r="D76" s="34">
        <v>3.3</v>
      </c>
      <c r="E76" s="34">
        <v>0.6</v>
      </c>
      <c r="F76" s="34">
        <v>17</v>
      </c>
      <c r="G76" s="34">
        <v>90.5</v>
      </c>
      <c r="H76" s="34">
        <v>0</v>
      </c>
      <c r="I76" s="39" t="s">
        <v>28</v>
      </c>
    </row>
    <row r="77" spans="1:9" x14ac:dyDescent="0.2">
      <c r="A77" s="74"/>
      <c r="B77" s="73" t="s">
        <v>31</v>
      </c>
      <c r="C77" s="33">
        <v>180</v>
      </c>
      <c r="D77" s="34">
        <v>7.0000000000000007E-2</v>
      </c>
      <c r="E77" s="34">
        <v>0</v>
      </c>
      <c r="F77" s="34">
        <v>17.100000000000001</v>
      </c>
      <c r="G77" s="34">
        <v>65.05</v>
      </c>
      <c r="H77" s="34">
        <v>0</v>
      </c>
      <c r="I77" s="39" t="s">
        <v>30</v>
      </c>
    </row>
    <row r="78" spans="1:9" s="56" customFormat="1" x14ac:dyDescent="0.2">
      <c r="A78" s="89" t="s">
        <v>18</v>
      </c>
      <c r="B78" s="90"/>
      <c r="C78" s="35">
        <f>SUM(C72:C77)</f>
        <v>590</v>
      </c>
      <c r="D78" s="36">
        <f t="shared" ref="D78:H78" si="14">D72+D73+D74+D75+D76+D77</f>
        <v>35.559999999999995</v>
      </c>
      <c r="E78" s="36">
        <f t="shared" si="14"/>
        <v>21.930000000000003</v>
      </c>
      <c r="F78" s="36">
        <f t="shared" si="14"/>
        <v>107.24000000000001</v>
      </c>
      <c r="G78" s="36">
        <f t="shared" si="14"/>
        <v>765.75</v>
      </c>
      <c r="H78" s="36">
        <f t="shared" si="14"/>
        <v>34.224000000000004</v>
      </c>
      <c r="I78" s="40"/>
    </row>
    <row r="79" spans="1:9" x14ac:dyDescent="0.2">
      <c r="A79" s="74" t="s">
        <v>32</v>
      </c>
      <c r="B79" s="73" t="s">
        <v>203</v>
      </c>
      <c r="C79" s="33">
        <v>200</v>
      </c>
      <c r="D79" s="34">
        <v>5.8</v>
      </c>
      <c r="E79" s="34">
        <v>5</v>
      </c>
      <c r="F79" s="34">
        <v>11.6</v>
      </c>
      <c r="G79" s="34">
        <v>80.5</v>
      </c>
      <c r="H79" s="34">
        <v>2.34</v>
      </c>
      <c r="I79" s="39" t="s">
        <v>204</v>
      </c>
    </row>
    <row r="80" spans="1:9" x14ac:dyDescent="0.2">
      <c r="A80" s="74"/>
      <c r="B80" s="73" t="s">
        <v>247</v>
      </c>
      <c r="C80" s="33" t="s">
        <v>59</v>
      </c>
      <c r="D80" s="34">
        <v>3</v>
      </c>
      <c r="E80" s="34">
        <v>3.92</v>
      </c>
      <c r="F80" s="34">
        <v>29.76</v>
      </c>
      <c r="G80" s="34">
        <v>166.8</v>
      </c>
      <c r="H80" s="34">
        <v>0</v>
      </c>
      <c r="I80" s="39" t="s">
        <v>78</v>
      </c>
    </row>
    <row r="81" spans="1:159" s="56" customFormat="1" x14ac:dyDescent="0.2">
      <c r="A81" s="89" t="s">
        <v>18</v>
      </c>
      <c r="B81" s="90"/>
      <c r="C81" s="35">
        <f>C79+C80</f>
        <v>235</v>
      </c>
      <c r="D81" s="36">
        <f t="shared" ref="D81:H81" si="15">D79+D80</f>
        <v>8.8000000000000007</v>
      </c>
      <c r="E81" s="36">
        <f t="shared" si="15"/>
        <v>8.92</v>
      </c>
      <c r="F81" s="36">
        <f t="shared" si="15"/>
        <v>41.36</v>
      </c>
      <c r="G81" s="36">
        <f t="shared" si="15"/>
        <v>247.3</v>
      </c>
      <c r="H81" s="36">
        <f t="shared" si="15"/>
        <v>2.34</v>
      </c>
      <c r="I81" s="40"/>
    </row>
    <row r="82" spans="1:159" x14ac:dyDescent="0.2">
      <c r="A82" s="74" t="s">
        <v>37</v>
      </c>
      <c r="B82" s="73" t="s">
        <v>80</v>
      </c>
      <c r="C82" s="33" t="s">
        <v>179</v>
      </c>
      <c r="D82" s="34">
        <v>24</v>
      </c>
      <c r="E82" s="34">
        <v>25.2</v>
      </c>
      <c r="F82" s="34">
        <v>23.9</v>
      </c>
      <c r="G82" s="34">
        <v>424.99</v>
      </c>
      <c r="H82" s="34">
        <v>0.6</v>
      </c>
      <c r="I82" s="39" t="s">
        <v>79</v>
      </c>
    </row>
    <row r="83" spans="1:159" x14ac:dyDescent="0.2">
      <c r="A83" s="74"/>
      <c r="B83" s="73" t="s">
        <v>82</v>
      </c>
      <c r="C83" s="33" t="s">
        <v>53</v>
      </c>
      <c r="D83" s="34">
        <v>0.2</v>
      </c>
      <c r="E83" s="34">
        <v>0</v>
      </c>
      <c r="F83" s="34">
        <v>13.7</v>
      </c>
      <c r="G83" s="34">
        <v>54.74</v>
      </c>
      <c r="H83" s="34">
        <v>2.5920000000000001</v>
      </c>
      <c r="I83" s="39" t="s">
        <v>81</v>
      </c>
    </row>
    <row r="84" spans="1:159" x14ac:dyDescent="0.2">
      <c r="A84" s="74"/>
      <c r="B84" s="73" t="s">
        <v>45</v>
      </c>
      <c r="C84" s="33" t="s">
        <v>15</v>
      </c>
      <c r="D84" s="34">
        <v>3.04</v>
      </c>
      <c r="E84" s="34">
        <v>0.32</v>
      </c>
      <c r="F84" s="34">
        <v>19.68</v>
      </c>
      <c r="G84" s="34">
        <v>94</v>
      </c>
      <c r="H84" s="34">
        <v>0</v>
      </c>
      <c r="I84" s="39" t="s">
        <v>241</v>
      </c>
    </row>
    <row r="85" spans="1:159" s="56" customFormat="1" x14ac:dyDescent="0.2">
      <c r="A85" s="89" t="s">
        <v>18</v>
      </c>
      <c r="B85" s="90"/>
      <c r="C85" s="35">
        <f>C83+C84+180</f>
        <v>400</v>
      </c>
      <c r="D85" s="36">
        <f>D82+D83+D84</f>
        <v>27.24</v>
      </c>
      <c r="E85" s="36">
        <f t="shared" ref="E85:H85" si="16">E82+E83+E84</f>
        <v>25.52</v>
      </c>
      <c r="F85" s="36">
        <f t="shared" si="16"/>
        <v>57.279999999999994</v>
      </c>
      <c r="G85" s="36">
        <f t="shared" si="16"/>
        <v>573.73</v>
      </c>
      <c r="H85" s="36">
        <f t="shared" si="16"/>
        <v>3.1920000000000002</v>
      </c>
      <c r="I85" s="40"/>
    </row>
    <row r="86" spans="1:159" s="1" customFormat="1" ht="12.75" customHeight="1" thickBot="1" x14ac:dyDescent="0.25">
      <c r="A86" s="112" t="s">
        <v>46</v>
      </c>
      <c r="B86" s="113"/>
      <c r="C86" s="37">
        <f>C68+C71+C78+C81+C85</f>
        <v>1835</v>
      </c>
      <c r="D86" s="38">
        <f t="shared" ref="D86:H86" si="17">D68+D71+D78+D81+D85</f>
        <v>86.049999999999983</v>
      </c>
      <c r="E86" s="38">
        <f t="shared" si="17"/>
        <v>71.489999999999995</v>
      </c>
      <c r="F86" s="38">
        <f t="shared" si="17"/>
        <v>290.75</v>
      </c>
      <c r="G86" s="38">
        <f t="shared" si="17"/>
        <v>2130.54</v>
      </c>
      <c r="H86" s="38">
        <f t="shared" si="17"/>
        <v>63.282000000000004</v>
      </c>
      <c r="I86" s="57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</row>
    <row r="87" spans="1:159" s="46" customFormat="1" ht="94.5" customHeight="1" x14ac:dyDescent="0.2">
      <c r="A87" s="79" t="s">
        <v>240</v>
      </c>
      <c r="B87" s="79"/>
      <c r="C87" s="79"/>
      <c r="D87" s="79"/>
      <c r="E87" s="79"/>
      <c r="F87" s="79"/>
      <c r="G87" s="79"/>
      <c r="H87" s="79"/>
      <c r="I87" s="79"/>
    </row>
    <row r="88" spans="1:159" s="46" customFormat="1" x14ac:dyDescent="0.2">
      <c r="A88" s="42"/>
      <c r="B88" s="43"/>
      <c r="C88" s="42"/>
      <c r="D88" s="9"/>
      <c r="E88" s="44" t="s">
        <v>196</v>
      </c>
      <c r="F88" s="32"/>
      <c r="G88" s="9" t="s">
        <v>197</v>
      </c>
      <c r="H88" s="32"/>
      <c r="I88" s="9" t="s">
        <v>198</v>
      </c>
    </row>
    <row r="89" spans="1:159" s="56" customFormat="1" x14ac:dyDescent="0.2">
      <c r="A89" s="88" t="s">
        <v>199</v>
      </c>
      <c r="B89" s="88"/>
      <c r="C89" s="88"/>
      <c r="D89" s="88"/>
      <c r="E89" s="88"/>
      <c r="F89" s="88"/>
      <c r="G89" s="88"/>
      <c r="H89" s="88"/>
      <c r="I89" s="88"/>
    </row>
    <row r="90" spans="1:159" ht="13.5" thickBot="1" x14ac:dyDescent="0.25">
      <c r="A90" s="47" t="s">
        <v>0</v>
      </c>
      <c r="B90" s="48" t="s">
        <v>177</v>
      </c>
      <c r="C90" s="49"/>
      <c r="D90" s="50"/>
      <c r="E90" s="50"/>
      <c r="F90" s="50"/>
      <c r="G90" s="51"/>
      <c r="H90" s="51"/>
      <c r="I90" s="51"/>
    </row>
    <row r="91" spans="1:159" x14ac:dyDescent="0.2">
      <c r="A91" s="100" t="s">
        <v>83</v>
      </c>
      <c r="B91" s="101"/>
      <c r="C91" s="101"/>
      <c r="D91" s="101"/>
      <c r="E91" s="101"/>
      <c r="F91" s="101"/>
      <c r="G91" s="101"/>
      <c r="H91" s="101"/>
      <c r="I91" s="102"/>
    </row>
    <row r="92" spans="1:159" x14ac:dyDescent="0.2">
      <c r="A92" s="74" t="s">
        <v>11</v>
      </c>
      <c r="B92" s="73" t="s">
        <v>85</v>
      </c>
      <c r="C92" s="33" t="s">
        <v>26</v>
      </c>
      <c r="D92" s="34">
        <v>4.82</v>
      </c>
      <c r="E92" s="34">
        <v>5.16</v>
      </c>
      <c r="F92" s="34">
        <v>16.52</v>
      </c>
      <c r="G92" s="34">
        <v>131.80000000000001</v>
      </c>
      <c r="H92" s="34">
        <v>1.28</v>
      </c>
      <c r="I92" s="39" t="s">
        <v>84</v>
      </c>
    </row>
    <row r="93" spans="1:159" s="56" customFormat="1" x14ac:dyDescent="0.2">
      <c r="A93" s="74"/>
      <c r="B93" s="73" t="s">
        <v>193</v>
      </c>
      <c r="C93" s="33" t="s">
        <v>53</v>
      </c>
      <c r="D93" s="34">
        <v>3.06</v>
      </c>
      <c r="E93" s="34">
        <v>3.1</v>
      </c>
      <c r="F93" s="34">
        <v>22.34</v>
      </c>
      <c r="G93" s="34">
        <v>126.54</v>
      </c>
      <c r="H93" s="34">
        <v>0.54</v>
      </c>
      <c r="I93" s="39" t="s">
        <v>12</v>
      </c>
    </row>
    <row r="94" spans="1:159" x14ac:dyDescent="0.2">
      <c r="A94" s="74"/>
      <c r="B94" s="73" t="s">
        <v>184</v>
      </c>
      <c r="C94" s="33" t="s">
        <v>15</v>
      </c>
      <c r="D94" s="34">
        <v>2.72</v>
      </c>
      <c r="E94" s="34">
        <v>3.36</v>
      </c>
      <c r="F94" s="34">
        <v>17.3</v>
      </c>
      <c r="G94" s="34">
        <v>110.55</v>
      </c>
      <c r="H94" s="34">
        <v>0</v>
      </c>
      <c r="I94" s="39" t="s">
        <v>14</v>
      </c>
    </row>
    <row r="95" spans="1:159" s="56" customFormat="1" x14ac:dyDescent="0.2">
      <c r="A95" s="89" t="s">
        <v>18</v>
      </c>
      <c r="B95" s="90"/>
      <c r="C95" s="35">
        <f>C92+C93+C94</f>
        <v>420</v>
      </c>
      <c r="D95" s="36">
        <f t="shared" ref="D95:H95" si="18">D92+D93+D94</f>
        <v>10.600000000000001</v>
      </c>
      <c r="E95" s="36">
        <f t="shared" si="18"/>
        <v>11.62</v>
      </c>
      <c r="F95" s="36">
        <f t="shared" si="18"/>
        <v>56.16</v>
      </c>
      <c r="G95" s="36">
        <f t="shared" si="18"/>
        <v>368.89000000000004</v>
      </c>
      <c r="H95" s="36">
        <f t="shared" si="18"/>
        <v>1.82</v>
      </c>
      <c r="I95" s="40"/>
    </row>
    <row r="96" spans="1:159" x14ac:dyDescent="0.2">
      <c r="A96" s="74" t="s">
        <v>19</v>
      </c>
      <c r="B96" s="73" t="s">
        <v>195</v>
      </c>
      <c r="C96" s="33">
        <v>90</v>
      </c>
      <c r="D96" s="34">
        <v>0.47</v>
      </c>
      <c r="E96" s="34">
        <v>0.09</v>
      </c>
      <c r="F96" s="34">
        <v>9.4</v>
      </c>
      <c r="G96" s="34">
        <v>43</v>
      </c>
      <c r="H96" s="34">
        <v>1.8</v>
      </c>
      <c r="I96" s="39">
        <v>159</v>
      </c>
    </row>
    <row r="97" spans="1:9" x14ac:dyDescent="0.2">
      <c r="A97" s="74"/>
      <c r="B97" s="73" t="s">
        <v>227</v>
      </c>
      <c r="C97" s="33">
        <v>95</v>
      </c>
      <c r="D97" s="34">
        <v>0.3</v>
      </c>
      <c r="E97" s="34">
        <v>0.7</v>
      </c>
      <c r="F97" s="34">
        <v>11.95</v>
      </c>
      <c r="G97" s="34">
        <v>64.3</v>
      </c>
      <c r="H97" s="34">
        <v>20.5</v>
      </c>
      <c r="I97" s="39">
        <v>114</v>
      </c>
    </row>
    <row r="98" spans="1:9" x14ac:dyDescent="0.2">
      <c r="A98" s="89" t="s">
        <v>18</v>
      </c>
      <c r="B98" s="90"/>
      <c r="C98" s="35">
        <f>C96+C97</f>
        <v>185</v>
      </c>
      <c r="D98" s="36">
        <f t="shared" ref="D98:H98" si="19">D96+D97</f>
        <v>0.77</v>
      </c>
      <c r="E98" s="36">
        <f t="shared" si="19"/>
        <v>0.78999999999999992</v>
      </c>
      <c r="F98" s="36">
        <f t="shared" si="19"/>
        <v>21.35</v>
      </c>
      <c r="G98" s="36">
        <f t="shared" si="19"/>
        <v>107.3</v>
      </c>
      <c r="H98" s="36">
        <f t="shared" si="19"/>
        <v>22.3</v>
      </c>
      <c r="I98" s="40"/>
    </row>
    <row r="99" spans="1:9" x14ac:dyDescent="0.2">
      <c r="A99" s="74" t="s">
        <v>21</v>
      </c>
      <c r="B99" s="73" t="s">
        <v>226</v>
      </c>
      <c r="C99" s="33" t="s">
        <v>178</v>
      </c>
      <c r="D99" s="34">
        <v>0.57999999999999996</v>
      </c>
      <c r="E99" s="34">
        <v>6.06</v>
      </c>
      <c r="F99" s="34">
        <v>1.82</v>
      </c>
      <c r="G99" s="34">
        <v>64.14</v>
      </c>
      <c r="H99" s="34">
        <v>7.28</v>
      </c>
      <c r="I99" s="39" t="s">
        <v>86</v>
      </c>
    </row>
    <row r="100" spans="1:9" x14ac:dyDescent="0.2">
      <c r="A100" s="74"/>
      <c r="B100" s="73" t="s">
        <v>88</v>
      </c>
      <c r="C100" s="33" t="s">
        <v>26</v>
      </c>
      <c r="D100" s="34">
        <v>3.76</v>
      </c>
      <c r="E100" s="34">
        <v>5.84</v>
      </c>
      <c r="F100" s="34">
        <v>7.58</v>
      </c>
      <c r="G100" s="34">
        <v>98.88</v>
      </c>
      <c r="H100" s="34">
        <v>24.16</v>
      </c>
      <c r="I100" s="39" t="s">
        <v>87</v>
      </c>
    </row>
    <row r="101" spans="1:9" x14ac:dyDescent="0.2">
      <c r="A101" s="74"/>
      <c r="B101" s="73" t="s">
        <v>250</v>
      </c>
      <c r="C101" s="33" t="s">
        <v>178</v>
      </c>
      <c r="D101" s="34">
        <v>14.15</v>
      </c>
      <c r="E101" s="34">
        <v>14.89</v>
      </c>
      <c r="F101" s="34">
        <v>2.4900000000000002</v>
      </c>
      <c r="G101" s="34">
        <v>200.34</v>
      </c>
      <c r="H101" s="34">
        <v>0.93600000000000005</v>
      </c>
      <c r="I101" s="39" t="s">
        <v>89</v>
      </c>
    </row>
    <row r="102" spans="1:9" x14ac:dyDescent="0.2">
      <c r="A102" s="74"/>
      <c r="B102" s="73" t="s">
        <v>91</v>
      </c>
      <c r="C102" s="33" t="s">
        <v>41</v>
      </c>
      <c r="D102" s="34">
        <v>5.7</v>
      </c>
      <c r="E102" s="34">
        <v>5.23</v>
      </c>
      <c r="F102" s="34">
        <v>24.72</v>
      </c>
      <c r="G102" s="34">
        <v>168.7</v>
      </c>
      <c r="H102" s="34">
        <v>0</v>
      </c>
      <c r="I102" s="39" t="s">
        <v>90</v>
      </c>
    </row>
    <row r="103" spans="1:9" s="56" customFormat="1" x14ac:dyDescent="0.2">
      <c r="A103" s="74"/>
      <c r="B103" s="73" t="s">
        <v>29</v>
      </c>
      <c r="C103" s="33" t="s">
        <v>97</v>
      </c>
      <c r="D103" s="34">
        <v>3.3</v>
      </c>
      <c r="E103" s="34">
        <v>0.6</v>
      </c>
      <c r="F103" s="34">
        <v>17</v>
      </c>
      <c r="G103" s="34">
        <v>90.5</v>
      </c>
      <c r="H103" s="34">
        <v>0</v>
      </c>
      <c r="I103" s="39" t="s">
        <v>28</v>
      </c>
    </row>
    <row r="104" spans="1:9" x14ac:dyDescent="0.2">
      <c r="A104" s="74"/>
      <c r="B104" s="73" t="s">
        <v>93</v>
      </c>
      <c r="C104" s="33">
        <v>180</v>
      </c>
      <c r="D104" s="34">
        <v>0.63</v>
      </c>
      <c r="E104" s="34">
        <v>0.27</v>
      </c>
      <c r="F104" s="34">
        <v>20.52</v>
      </c>
      <c r="G104" s="34">
        <v>87.3</v>
      </c>
      <c r="H104" s="34">
        <v>63</v>
      </c>
      <c r="I104" s="39" t="s">
        <v>92</v>
      </c>
    </row>
    <row r="105" spans="1:9" x14ac:dyDescent="0.2">
      <c r="A105" s="89" t="s">
        <v>18</v>
      </c>
      <c r="B105" s="90"/>
      <c r="C105" s="35">
        <f>C99+C100+C101+C102+C103+C104</f>
        <v>690</v>
      </c>
      <c r="D105" s="36">
        <f t="shared" ref="D105:H105" si="20">D99+D100+D101+D102+D103+D104</f>
        <v>28.12</v>
      </c>
      <c r="E105" s="36">
        <f t="shared" si="20"/>
        <v>32.89</v>
      </c>
      <c r="F105" s="36">
        <f t="shared" si="20"/>
        <v>74.13</v>
      </c>
      <c r="G105" s="36">
        <f t="shared" si="20"/>
        <v>709.8599999999999</v>
      </c>
      <c r="H105" s="36">
        <f t="shared" si="20"/>
        <v>95.376000000000005</v>
      </c>
      <c r="I105" s="40"/>
    </row>
    <row r="106" spans="1:9" s="56" customFormat="1" x14ac:dyDescent="0.2">
      <c r="A106" s="74" t="s">
        <v>32</v>
      </c>
      <c r="B106" s="73" t="s">
        <v>219</v>
      </c>
      <c r="C106" s="33" t="s">
        <v>26</v>
      </c>
      <c r="D106" s="34">
        <v>5.8</v>
      </c>
      <c r="E106" s="34">
        <v>5</v>
      </c>
      <c r="F106" s="34">
        <v>8</v>
      </c>
      <c r="G106" s="34">
        <v>100</v>
      </c>
      <c r="H106" s="34">
        <v>1.4</v>
      </c>
      <c r="I106" s="39" t="s">
        <v>94</v>
      </c>
    </row>
    <row r="107" spans="1:9" x14ac:dyDescent="0.2">
      <c r="A107" s="74"/>
      <c r="B107" s="73" t="s">
        <v>96</v>
      </c>
      <c r="C107" s="33">
        <v>60</v>
      </c>
      <c r="D107" s="34">
        <v>3.91</v>
      </c>
      <c r="E107" s="34">
        <v>4</v>
      </c>
      <c r="F107" s="34">
        <v>28.25</v>
      </c>
      <c r="G107" s="34">
        <v>165</v>
      </c>
      <c r="H107" s="34">
        <v>0</v>
      </c>
      <c r="I107" s="39" t="s">
        <v>95</v>
      </c>
    </row>
    <row r="108" spans="1:9" x14ac:dyDescent="0.2">
      <c r="A108" s="89" t="s">
        <v>18</v>
      </c>
      <c r="B108" s="90"/>
      <c r="C108" s="35">
        <f>C106+C107</f>
        <v>260</v>
      </c>
      <c r="D108" s="36">
        <f t="shared" ref="D108:H108" si="21">D106+D107</f>
        <v>9.7100000000000009</v>
      </c>
      <c r="E108" s="36">
        <f t="shared" si="21"/>
        <v>9</v>
      </c>
      <c r="F108" s="36">
        <f t="shared" si="21"/>
        <v>36.25</v>
      </c>
      <c r="G108" s="36">
        <f t="shared" si="21"/>
        <v>265</v>
      </c>
      <c r="H108" s="36">
        <f t="shared" si="21"/>
        <v>1.4</v>
      </c>
      <c r="I108" s="40"/>
    </row>
    <row r="109" spans="1:9" x14ac:dyDescent="0.2">
      <c r="A109" s="74" t="s">
        <v>37</v>
      </c>
      <c r="B109" s="73" t="s">
        <v>99</v>
      </c>
      <c r="C109" s="33" t="s">
        <v>15</v>
      </c>
      <c r="D109" s="34">
        <v>5.0999999999999996</v>
      </c>
      <c r="E109" s="34">
        <v>4.5999999999999996</v>
      </c>
      <c r="F109" s="34">
        <v>0.3</v>
      </c>
      <c r="G109" s="34">
        <v>63</v>
      </c>
      <c r="H109" s="34">
        <v>0</v>
      </c>
      <c r="I109" s="39" t="s">
        <v>98</v>
      </c>
    </row>
    <row r="110" spans="1:9" x14ac:dyDescent="0.2">
      <c r="A110" s="74"/>
      <c r="B110" s="73" t="s">
        <v>63</v>
      </c>
      <c r="C110" s="33" t="s">
        <v>53</v>
      </c>
      <c r="D110" s="34">
        <v>0.14000000000000001</v>
      </c>
      <c r="E110" s="34">
        <v>0</v>
      </c>
      <c r="F110" s="34">
        <v>13.52</v>
      </c>
      <c r="G110" s="34">
        <v>52.6</v>
      </c>
      <c r="H110" s="34">
        <v>7.1999999999999995E-2</v>
      </c>
      <c r="I110" s="39" t="s">
        <v>62</v>
      </c>
    </row>
    <row r="111" spans="1:9" s="56" customFormat="1" x14ac:dyDescent="0.2">
      <c r="A111" s="74"/>
      <c r="B111" s="73" t="s">
        <v>45</v>
      </c>
      <c r="C111" s="33" t="s">
        <v>15</v>
      </c>
      <c r="D111" s="34">
        <v>3.04</v>
      </c>
      <c r="E111" s="34">
        <v>0.32</v>
      </c>
      <c r="F111" s="34">
        <v>19.68</v>
      </c>
      <c r="G111" s="34">
        <v>94</v>
      </c>
      <c r="H111" s="34">
        <v>0</v>
      </c>
      <c r="I111" s="39" t="s">
        <v>241</v>
      </c>
    </row>
    <row r="112" spans="1:9" s="56" customFormat="1" x14ac:dyDescent="0.2">
      <c r="A112" s="74"/>
      <c r="B112" s="73" t="s">
        <v>101</v>
      </c>
      <c r="C112" s="33" t="s">
        <v>53</v>
      </c>
      <c r="D112" s="34">
        <v>2.23</v>
      </c>
      <c r="E112" s="34">
        <v>10.3</v>
      </c>
      <c r="F112" s="34">
        <v>13.21</v>
      </c>
      <c r="G112" s="34">
        <v>156.19</v>
      </c>
      <c r="H112" s="34">
        <v>16.920000000000002</v>
      </c>
      <c r="I112" s="39" t="s">
        <v>100</v>
      </c>
    </row>
    <row r="113" spans="1:159" s="1" customFormat="1" x14ac:dyDescent="0.2">
      <c r="A113" s="89" t="s">
        <v>18</v>
      </c>
      <c r="B113" s="90"/>
      <c r="C113" s="35">
        <f>C109+C110+C111+C112</f>
        <v>440</v>
      </c>
      <c r="D113" s="36">
        <f t="shared" ref="D113:H113" si="22">D109+D110+D111+D112</f>
        <v>10.51</v>
      </c>
      <c r="E113" s="36">
        <f t="shared" si="22"/>
        <v>15.22</v>
      </c>
      <c r="F113" s="36">
        <f t="shared" si="22"/>
        <v>46.71</v>
      </c>
      <c r="G113" s="36">
        <f t="shared" si="22"/>
        <v>365.78999999999996</v>
      </c>
      <c r="H113" s="36">
        <f t="shared" si="22"/>
        <v>16.992000000000001</v>
      </c>
      <c r="I113" s="40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</row>
    <row r="114" spans="1:159" s="46" customFormat="1" ht="15.75" customHeight="1" thickBot="1" x14ac:dyDescent="0.25">
      <c r="A114" s="107" t="s">
        <v>46</v>
      </c>
      <c r="B114" s="108"/>
      <c r="C114" s="37">
        <f>C95+C98+C105+C108+C113</f>
        <v>1995</v>
      </c>
      <c r="D114" s="38">
        <f t="shared" ref="D114:H114" si="23">D95+D98+D105+D108+D113</f>
        <v>59.71</v>
      </c>
      <c r="E114" s="38">
        <f t="shared" si="23"/>
        <v>69.52</v>
      </c>
      <c r="F114" s="38">
        <f t="shared" si="23"/>
        <v>234.6</v>
      </c>
      <c r="G114" s="38">
        <f t="shared" si="23"/>
        <v>1816.84</v>
      </c>
      <c r="H114" s="38">
        <f t="shared" si="23"/>
        <v>137.88800000000001</v>
      </c>
      <c r="I114" s="57"/>
    </row>
    <row r="115" spans="1:159" s="46" customFormat="1" ht="104.25" customHeight="1" x14ac:dyDescent="0.2">
      <c r="A115" s="79" t="s">
        <v>240</v>
      </c>
      <c r="B115" s="79"/>
      <c r="C115" s="79"/>
      <c r="D115" s="79"/>
      <c r="E115" s="79"/>
      <c r="F115" s="79"/>
      <c r="G115" s="79"/>
      <c r="H115" s="79"/>
      <c r="I115" s="79"/>
    </row>
    <row r="116" spans="1:159" s="46" customFormat="1" x14ac:dyDescent="0.2">
      <c r="A116" s="42"/>
      <c r="B116" s="43"/>
      <c r="C116" s="42"/>
      <c r="D116" s="9"/>
      <c r="E116" s="44" t="s">
        <v>196</v>
      </c>
      <c r="F116" s="32"/>
      <c r="G116" s="9" t="s">
        <v>197</v>
      </c>
      <c r="H116" s="32"/>
      <c r="I116" s="9" t="s">
        <v>198</v>
      </c>
    </row>
    <row r="117" spans="1:159" s="56" customFormat="1" x14ac:dyDescent="0.2">
      <c r="A117" s="88" t="s">
        <v>199</v>
      </c>
      <c r="B117" s="88"/>
      <c r="C117" s="88"/>
      <c r="D117" s="88"/>
      <c r="E117" s="88"/>
      <c r="F117" s="88"/>
      <c r="G117" s="88"/>
      <c r="H117" s="88"/>
      <c r="I117" s="88"/>
    </row>
    <row r="118" spans="1:159" x14ac:dyDescent="0.2">
      <c r="A118" s="47" t="s">
        <v>0</v>
      </c>
      <c r="B118" s="48" t="s">
        <v>177</v>
      </c>
      <c r="C118" s="49"/>
      <c r="D118" s="50"/>
      <c r="E118" s="50"/>
      <c r="F118" s="50"/>
      <c r="G118" s="51"/>
      <c r="H118" s="51"/>
      <c r="I118" s="51"/>
    </row>
    <row r="119" spans="1:159" ht="13.5" thickBot="1" x14ac:dyDescent="0.25">
      <c r="A119" s="52"/>
      <c r="B119" s="48"/>
      <c r="C119" s="49"/>
      <c r="D119" s="50"/>
      <c r="E119" s="50"/>
      <c r="F119" s="50"/>
      <c r="G119" s="51"/>
      <c r="H119" s="51"/>
      <c r="I119" s="51"/>
    </row>
    <row r="120" spans="1:159" x14ac:dyDescent="0.2">
      <c r="A120" s="100" t="s">
        <v>102</v>
      </c>
      <c r="B120" s="101"/>
      <c r="C120" s="101"/>
      <c r="D120" s="101"/>
      <c r="E120" s="101"/>
      <c r="F120" s="101"/>
      <c r="G120" s="101"/>
      <c r="H120" s="101"/>
      <c r="I120" s="102"/>
    </row>
    <row r="121" spans="1:159" s="56" customFormat="1" x14ac:dyDescent="0.2">
      <c r="A121" s="74" t="s">
        <v>11</v>
      </c>
      <c r="B121" s="73" t="s">
        <v>104</v>
      </c>
      <c r="C121" s="33" t="s">
        <v>26</v>
      </c>
      <c r="D121" s="34">
        <v>7.2</v>
      </c>
      <c r="E121" s="34">
        <v>7.56</v>
      </c>
      <c r="F121" s="34">
        <v>33.22</v>
      </c>
      <c r="G121" s="34">
        <v>229.36</v>
      </c>
      <c r="H121" s="34">
        <v>0.62</v>
      </c>
      <c r="I121" s="39" t="s">
        <v>103</v>
      </c>
    </row>
    <row r="122" spans="1:159" x14ac:dyDescent="0.2">
      <c r="A122" s="74"/>
      <c r="B122" s="73" t="s">
        <v>190</v>
      </c>
      <c r="C122" s="33" t="s">
        <v>53</v>
      </c>
      <c r="D122" s="34">
        <v>3.1</v>
      </c>
      <c r="E122" s="34">
        <v>2.97</v>
      </c>
      <c r="F122" s="34">
        <v>14.13</v>
      </c>
      <c r="G122" s="34">
        <v>94.09</v>
      </c>
      <c r="H122" s="34">
        <v>0.54</v>
      </c>
      <c r="I122" s="39" t="s">
        <v>50</v>
      </c>
    </row>
    <row r="123" spans="1:159" s="56" customFormat="1" x14ac:dyDescent="0.2">
      <c r="A123" s="74"/>
      <c r="B123" s="73" t="s">
        <v>222</v>
      </c>
      <c r="C123" s="33" t="s">
        <v>23</v>
      </c>
      <c r="D123" s="34">
        <v>5.73</v>
      </c>
      <c r="E123" s="34">
        <v>5.29</v>
      </c>
      <c r="F123" s="34">
        <v>15.42</v>
      </c>
      <c r="G123" s="34">
        <v>133.19999999999999</v>
      </c>
      <c r="H123" s="34">
        <v>0.104</v>
      </c>
      <c r="I123" s="58" t="s">
        <v>69</v>
      </c>
    </row>
    <row r="124" spans="1:159" x14ac:dyDescent="0.2">
      <c r="A124" s="89" t="s">
        <v>18</v>
      </c>
      <c r="B124" s="90"/>
      <c r="C124" s="35">
        <f>C121+C122+C123</f>
        <v>425</v>
      </c>
      <c r="D124" s="36">
        <f t="shared" ref="D124:H124" si="24">D121+D122+D123</f>
        <v>16.03</v>
      </c>
      <c r="E124" s="36">
        <f t="shared" si="24"/>
        <v>15.82</v>
      </c>
      <c r="F124" s="36">
        <f t="shared" si="24"/>
        <v>62.77</v>
      </c>
      <c r="G124" s="36">
        <f t="shared" si="24"/>
        <v>456.65000000000003</v>
      </c>
      <c r="H124" s="36">
        <f t="shared" si="24"/>
        <v>1.2640000000000002</v>
      </c>
      <c r="I124" s="40"/>
    </row>
    <row r="125" spans="1:159" x14ac:dyDescent="0.2">
      <c r="A125" s="74" t="s">
        <v>19</v>
      </c>
      <c r="B125" s="73" t="s">
        <v>195</v>
      </c>
      <c r="C125" s="33">
        <v>90</v>
      </c>
      <c r="D125" s="34">
        <v>0.47</v>
      </c>
      <c r="E125" s="34">
        <v>0.09</v>
      </c>
      <c r="F125" s="34">
        <v>9.4</v>
      </c>
      <c r="G125" s="34">
        <v>43</v>
      </c>
      <c r="H125" s="34">
        <v>1.8</v>
      </c>
      <c r="I125" s="39">
        <v>159</v>
      </c>
    </row>
    <row r="126" spans="1:159" x14ac:dyDescent="0.2">
      <c r="A126" s="74"/>
      <c r="B126" s="73" t="s">
        <v>228</v>
      </c>
      <c r="C126" s="33">
        <v>95</v>
      </c>
      <c r="D126" s="34">
        <v>0.3</v>
      </c>
      <c r="E126" s="34">
        <v>0.7</v>
      </c>
      <c r="F126" s="34">
        <v>11.95</v>
      </c>
      <c r="G126" s="34">
        <v>64.3</v>
      </c>
      <c r="H126" s="34">
        <v>20.5</v>
      </c>
      <c r="I126" s="39">
        <v>114</v>
      </c>
    </row>
    <row r="127" spans="1:159" x14ac:dyDescent="0.2">
      <c r="A127" s="89" t="s">
        <v>18</v>
      </c>
      <c r="B127" s="90"/>
      <c r="C127" s="35">
        <f>C125+C126</f>
        <v>185</v>
      </c>
      <c r="D127" s="36">
        <f t="shared" ref="D127:H127" si="25">D125+D126</f>
        <v>0.77</v>
      </c>
      <c r="E127" s="36">
        <f t="shared" si="25"/>
        <v>0.78999999999999992</v>
      </c>
      <c r="F127" s="36">
        <f t="shared" si="25"/>
        <v>21.35</v>
      </c>
      <c r="G127" s="36">
        <f t="shared" si="25"/>
        <v>107.3</v>
      </c>
      <c r="H127" s="36">
        <f t="shared" si="25"/>
        <v>22.3</v>
      </c>
      <c r="I127" s="40"/>
    </row>
    <row r="128" spans="1:159" x14ac:dyDescent="0.2">
      <c r="A128" s="74" t="s">
        <v>21</v>
      </c>
      <c r="B128" s="73" t="s">
        <v>106</v>
      </c>
      <c r="C128" s="33" t="s">
        <v>72</v>
      </c>
      <c r="D128" s="34">
        <v>1.1200000000000001</v>
      </c>
      <c r="E128" s="34">
        <v>6.04</v>
      </c>
      <c r="F128" s="34">
        <v>4.12</v>
      </c>
      <c r="G128" s="34">
        <v>75.16</v>
      </c>
      <c r="H128" s="34">
        <v>4.4400000000000004</v>
      </c>
      <c r="I128" s="39" t="s">
        <v>105</v>
      </c>
    </row>
    <row r="129" spans="1:159" x14ac:dyDescent="0.2">
      <c r="A129" s="74"/>
      <c r="B129" s="73" t="s">
        <v>108</v>
      </c>
      <c r="C129" s="33" t="s">
        <v>26</v>
      </c>
      <c r="D129" s="34">
        <v>6.62</v>
      </c>
      <c r="E129" s="34">
        <v>6.58</v>
      </c>
      <c r="F129" s="34">
        <v>15.66</v>
      </c>
      <c r="G129" s="34">
        <v>150.24</v>
      </c>
      <c r="H129" s="34">
        <v>8.5399999999999991</v>
      </c>
      <c r="I129" s="39" t="s">
        <v>107</v>
      </c>
    </row>
    <row r="130" spans="1:159" x14ac:dyDescent="0.2">
      <c r="A130" s="74"/>
      <c r="B130" s="73" t="s">
        <v>110</v>
      </c>
      <c r="C130" s="33" t="s">
        <v>36</v>
      </c>
      <c r="D130" s="34">
        <v>13.99</v>
      </c>
      <c r="E130" s="34">
        <v>13.34</v>
      </c>
      <c r="F130" s="34">
        <v>12.78</v>
      </c>
      <c r="G130" s="34">
        <v>225.72</v>
      </c>
      <c r="H130" s="34">
        <v>9.8000000000000004E-2</v>
      </c>
      <c r="I130" s="39" t="s">
        <v>109</v>
      </c>
    </row>
    <row r="131" spans="1:159" s="56" customFormat="1" x14ac:dyDescent="0.2">
      <c r="A131" s="74"/>
      <c r="B131" s="73" t="s">
        <v>112</v>
      </c>
      <c r="C131" s="33" t="s">
        <v>53</v>
      </c>
      <c r="D131" s="34">
        <v>4.01</v>
      </c>
      <c r="E131" s="34">
        <v>3.47</v>
      </c>
      <c r="F131" s="34">
        <v>12.08</v>
      </c>
      <c r="G131" s="34">
        <v>98.12</v>
      </c>
      <c r="H131" s="34">
        <v>91.89</v>
      </c>
      <c r="I131" s="39" t="s">
        <v>111</v>
      </c>
    </row>
    <row r="132" spans="1:159" x14ac:dyDescent="0.2">
      <c r="A132" s="74"/>
      <c r="B132" s="73" t="s">
        <v>56</v>
      </c>
      <c r="C132" s="33" t="s">
        <v>53</v>
      </c>
      <c r="D132" s="34">
        <v>0.27</v>
      </c>
      <c r="E132" s="34">
        <v>0.09</v>
      </c>
      <c r="F132" s="34">
        <v>15.48</v>
      </c>
      <c r="G132" s="34">
        <v>63.9</v>
      </c>
      <c r="H132" s="34">
        <v>21.6</v>
      </c>
      <c r="I132" s="39" t="s">
        <v>55</v>
      </c>
    </row>
    <row r="133" spans="1:159" x14ac:dyDescent="0.2">
      <c r="A133" s="74"/>
      <c r="B133" s="73" t="s">
        <v>29</v>
      </c>
      <c r="C133" s="33" t="s">
        <v>97</v>
      </c>
      <c r="D133" s="34">
        <v>3.3</v>
      </c>
      <c r="E133" s="34">
        <v>0.6</v>
      </c>
      <c r="F133" s="34">
        <v>17</v>
      </c>
      <c r="G133" s="34">
        <v>90.5</v>
      </c>
      <c r="H133" s="34">
        <v>0</v>
      </c>
      <c r="I133" s="39" t="s">
        <v>28</v>
      </c>
    </row>
    <row r="134" spans="1:159" s="56" customFormat="1" x14ac:dyDescent="0.2">
      <c r="A134" s="89" t="s">
        <v>18</v>
      </c>
      <c r="B134" s="90"/>
      <c r="C134" s="35">
        <f>C128+C129+C130+C131+C132+C133</f>
        <v>740</v>
      </c>
      <c r="D134" s="36">
        <f t="shared" ref="D134:H134" si="26">D128+D129+D130+D131+D132+D133</f>
        <v>29.310000000000002</v>
      </c>
      <c r="E134" s="36">
        <f t="shared" si="26"/>
        <v>30.12</v>
      </c>
      <c r="F134" s="36">
        <f t="shared" si="26"/>
        <v>77.12</v>
      </c>
      <c r="G134" s="36">
        <f t="shared" si="26"/>
        <v>703.64</v>
      </c>
      <c r="H134" s="36">
        <f t="shared" si="26"/>
        <v>126.56800000000001</v>
      </c>
      <c r="I134" s="40"/>
    </row>
    <row r="135" spans="1:159" x14ac:dyDescent="0.2">
      <c r="A135" s="74" t="s">
        <v>32</v>
      </c>
      <c r="B135" s="73" t="s">
        <v>114</v>
      </c>
      <c r="C135" s="33" t="s">
        <v>15</v>
      </c>
      <c r="D135" s="34">
        <v>1.1200000000000001</v>
      </c>
      <c r="E135" s="34">
        <v>1.32</v>
      </c>
      <c r="F135" s="34">
        <v>30.92</v>
      </c>
      <c r="G135" s="34">
        <v>140</v>
      </c>
      <c r="H135" s="34">
        <v>0</v>
      </c>
      <c r="I135" s="39" t="s">
        <v>113</v>
      </c>
    </row>
    <row r="136" spans="1:159" x14ac:dyDescent="0.2">
      <c r="A136" s="74"/>
      <c r="B136" s="73" t="s">
        <v>34</v>
      </c>
      <c r="C136" s="33" t="s">
        <v>26</v>
      </c>
      <c r="D136" s="34">
        <v>5.8</v>
      </c>
      <c r="E136" s="34">
        <v>5</v>
      </c>
      <c r="F136" s="34">
        <v>9.6</v>
      </c>
      <c r="G136" s="34">
        <v>106</v>
      </c>
      <c r="H136" s="34">
        <v>2.6</v>
      </c>
      <c r="I136" s="39" t="s">
        <v>33</v>
      </c>
    </row>
    <row r="137" spans="1:159" x14ac:dyDescent="0.2">
      <c r="A137" s="89" t="s">
        <v>18</v>
      </c>
      <c r="B137" s="90"/>
      <c r="C137" s="35">
        <f>C135+C136</f>
        <v>240</v>
      </c>
      <c r="D137" s="36">
        <f t="shared" ref="D137:H137" si="27">D135+D136</f>
        <v>6.92</v>
      </c>
      <c r="E137" s="36">
        <f t="shared" si="27"/>
        <v>6.32</v>
      </c>
      <c r="F137" s="36">
        <f t="shared" si="27"/>
        <v>40.520000000000003</v>
      </c>
      <c r="G137" s="36">
        <f t="shared" si="27"/>
        <v>246</v>
      </c>
      <c r="H137" s="36">
        <f t="shared" si="27"/>
        <v>2.6</v>
      </c>
      <c r="I137" s="40"/>
    </row>
    <row r="138" spans="1:159" s="56" customFormat="1" x14ac:dyDescent="0.2">
      <c r="A138" s="74" t="s">
        <v>37</v>
      </c>
      <c r="B138" s="73" t="s">
        <v>254</v>
      </c>
      <c r="C138" s="33">
        <v>180</v>
      </c>
      <c r="D138" s="34">
        <v>8.9</v>
      </c>
      <c r="E138" s="34">
        <v>5.77</v>
      </c>
      <c r="F138" s="34">
        <v>16.34</v>
      </c>
      <c r="G138" s="34">
        <v>152.6</v>
      </c>
      <c r="H138" s="34">
        <v>7.23</v>
      </c>
      <c r="I138" s="39">
        <v>302</v>
      </c>
    </row>
    <row r="139" spans="1:159" s="56" customFormat="1" x14ac:dyDescent="0.2">
      <c r="A139" s="74"/>
      <c r="B139" s="73" t="s">
        <v>45</v>
      </c>
      <c r="C139" s="33" t="s">
        <v>15</v>
      </c>
      <c r="D139" s="34">
        <v>3.04</v>
      </c>
      <c r="E139" s="34">
        <v>0.32</v>
      </c>
      <c r="F139" s="34">
        <v>19.68</v>
      </c>
      <c r="G139" s="34">
        <v>94</v>
      </c>
      <c r="H139" s="34">
        <v>0</v>
      </c>
      <c r="I139" s="39" t="s">
        <v>241</v>
      </c>
    </row>
    <row r="140" spans="1:159" s="1" customFormat="1" x14ac:dyDescent="0.2">
      <c r="A140" s="74"/>
      <c r="B140" s="73" t="s">
        <v>116</v>
      </c>
      <c r="C140" s="33" t="s">
        <v>53</v>
      </c>
      <c r="D140" s="34">
        <v>0.45</v>
      </c>
      <c r="E140" s="34">
        <v>0.18</v>
      </c>
      <c r="F140" s="34">
        <v>29.16</v>
      </c>
      <c r="G140" s="34">
        <v>119.7</v>
      </c>
      <c r="H140" s="34">
        <v>1.8</v>
      </c>
      <c r="I140" s="39" t="s">
        <v>115</v>
      </c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</row>
    <row r="141" spans="1:159" s="46" customFormat="1" x14ac:dyDescent="0.2">
      <c r="A141" s="89" t="s">
        <v>18</v>
      </c>
      <c r="B141" s="90"/>
      <c r="C141" s="35">
        <f>C138+C139+C140</f>
        <v>400</v>
      </c>
      <c r="D141" s="36">
        <f t="shared" ref="D141:H141" si="28">D138+D139+D140</f>
        <v>12.39</v>
      </c>
      <c r="E141" s="36">
        <f t="shared" si="28"/>
        <v>6.27</v>
      </c>
      <c r="F141" s="36">
        <f t="shared" si="28"/>
        <v>65.179999999999993</v>
      </c>
      <c r="G141" s="36">
        <f t="shared" si="28"/>
        <v>366.3</v>
      </c>
      <c r="H141" s="36">
        <f t="shared" si="28"/>
        <v>9.0300000000000011</v>
      </c>
      <c r="I141" s="40"/>
    </row>
    <row r="142" spans="1:159" s="46" customFormat="1" ht="15.75" customHeight="1" thickBot="1" x14ac:dyDescent="0.25">
      <c r="A142" s="107" t="s">
        <v>46</v>
      </c>
      <c r="B142" s="108"/>
      <c r="C142" s="37">
        <f>C124+C127+C134+C137+C141</f>
        <v>1990</v>
      </c>
      <c r="D142" s="38">
        <f t="shared" ref="D142:H142" si="29">D124+D127+D134+D137+D141</f>
        <v>65.42</v>
      </c>
      <c r="E142" s="38">
        <f t="shared" si="29"/>
        <v>59.320000000000007</v>
      </c>
      <c r="F142" s="38">
        <f t="shared" si="29"/>
        <v>266.94</v>
      </c>
      <c r="G142" s="38">
        <f t="shared" si="29"/>
        <v>1879.89</v>
      </c>
      <c r="H142" s="38">
        <f t="shared" si="29"/>
        <v>161.762</v>
      </c>
      <c r="I142" s="59"/>
    </row>
    <row r="143" spans="1:159" s="56" customFormat="1" ht="102" customHeight="1" x14ac:dyDescent="0.2">
      <c r="A143" s="79" t="s">
        <v>240</v>
      </c>
      <c r="B143" s="79"/>
      <c r="C143" s="79"/>
      <c r="D143" s="79"/>
      <c r="E143" s="79"/>
      <c r="F143" s="79"/>
      <c r="G143" s="79"/>
      <c r="H143" s="79"/>
      <c r="I143" s="79"/>
    </row>
    <row r="144" spans="1:159" x14ac:dyDescent="0.2">
      <c r="A144" s="42"/>
      <c r="B144" s="43"/>
      <c r="C144" s="42"/>
      <c r="D144" s="9"/>
      <c r="E144" s="44" t="s">
        <v>196</v>
      </c>
      <c r="F144" s="32"/>
      <c r="G144" s="9" t="s">
        <v>197</v>
      </c>
      <c r="H144" s="32"/>
      <c r="I144" s="9" t="s">
        <v>198</v>
      </c>
    </row>
    <row r="145" spans="1:9" x14ac:dyDescent="0.2">
      <c r="A145" s="88" t="s">
        <v>199</v>
      </c>
      <c r="B145" s="88"/>
      <c r="C145" s="88"/>
      <c r="D145" s="88"/>
      <c r="E145" s="88"/>
      <c r="F145" s="88"/>
      <c r="G145" s="88"/>
      <c r="H145" s="88"/>
      <c r="I145" s="88"/>
    </row>
    <row r="146" spans="1:9" x14ac:dyDescent="0.2">
      <c r="A146" s="47" t="s">
        <v>0</v>
      </c>
      <c r="B146" s="48" t="s">
        <v>177</v>
      </c>
      <c r="C146" s="49"/>
      <c r="D146" s="50"/>
      <c r="E146" s="50"/>
      <c r="F146" s="50"/>
      <c r="G146" s="51"/>
      <c r="H146" s="51"/>
      <c r="I146" s="51"/>
    </row>
    <row r="147" spans="1:9" ht="13.5" thickBot="1" x14ac:dyDescent="0.25">
      <c r="A147" s="52"/>
      <c r="B147" s="48"/>
      <c r="C147" s="49"/>
      <c r="D147" s="50"/>
      <c r="E147" s="50"/>
      <c r="F147" s="50"/>
      <c r="G147" s="51"/>
      <c r="H147" s="51"/>
      <c r="I147" s="51"/>
    </row>
    <row r="148" spans="1:9" s="56" customFormat="1" x14ac:dyDescent="0.2">
      <c r="A148" s="100" t="s">
        <v>117</v>
      </c>
      <c r="B148" s="101"/>
      <c r="C148" s="101"/>
      <c r="D148" s="101"/>
      <c r="E148" s="101"/>
      <c r="F148" s="101"/>
      <c r="G148" s="101"/>
      <c r="H148" s="101"/>
      <c r="I148" s="102"/>
    </row>
    <row r="149" spans="1:9" x14ac:dyDescent="0.2">
      <c r="A149" s="74" t="s">
        <v>11</v>
      </c>
      <c r="B149" s="73" t="s">
        <v>119</v>
      </c>
      <c r="C149" s="33" t="s">
        <v>77</v>
      </c>
      <c r="D149" s="34">
        <v>11.73</v>
      </c>
      <c r="E149" s="34">
        <v>13.88</v>
      </c>
      <c r="F149" s="34">
        <v>3</v>
      </c>
      <c r="G149" s="34">
        <v>183.94</v>
      </c>
      <c r="H149" s="34">
        <v>0.29899999999999999</v>
      </c>
      <c r="I149" s="39" t="s">
        <v>118</v>
      </c>
    </row>
    <row r="150" spans="1:9" s="56" customFormat="1" x14ac:dyDescent="0.2">
      <c r="A150" s="74"/>
      <c r="B150" s="73" t="s">
        <v>120</v>
      </c>
      <c r="C150" s="33" t="s">
        <v>72</v>
      </c>
      <c r="D150" s="34">
        <v>6</v>
      </c>
      <c r="E150" s="34">
        <v>4.04</v>
      </c>
      <c r="F150" s="34">
        <v>39.18</v>
      </c>
      <c r="G150" s="34">
        <v>107.25</v>
      </c>
      <c r="H150" s="34">
        <v>0</v>
      </c>
      <c r="I150" s="39" t="s">
        <v>38</v>
      </c>
    </row>
    <row r="151" spans="1:9" x14ac:dyDescent="0.2">
      <c r="A151" s="74"/>
      <c r="B151" s="73" t="s">
        <v>186</v>
      </c>
      <c r="C151" s="33" t="s">
        <v>53</v>
      </c>
      <c r="D151" s="34">
        <v>3.06</v>
      </c>
      <c r="E151" s="34">
        <v>3.1</v>
      </c>
      <c r="F151" s="34">
        <v>22.34</v>
      </c>
      <c r="G151" s="34">
        <v>126.54</v>
      </c>
      <c r="H151" s="34">
        <v>0.54</v>
      </c>
      <c r="I151" s="39" t="s">
        <v>12</v>
      </c>
    </row>
    <row r="152" spans="1:9" x14ac:dyDescent="0.2">
      <c r="A152" s="74"/>
      <c r="B152" s="73" t="s">
        <v>183</v>
      </c>
      <c r="C152" s="33">
        <v>53</v>
      </c>
      <c r="D152" s="34">
        <v>1.7</v>
      </c>
      <c r="E152" s="34">
        <v>4.3</v>
      </c>
      <c r="F152" s="34">
        <v>32.6</v>
      </c>
      <c r="G152" s="34">
        <v>176</v>
      </c>
      <c r="H152" s="34">
        <v>0.19800000000000001</v>
      </c>
      <c r="I152" s="39" t="s">
        <v>121</v>
      </c>
    </row>
    <row r="153" spans="1:9" x14ac:dyDescent="0.2">
      <c r="A153" s="89" t="s">
        <v>18</v>
      </c>
      <c r="B153" s="90"/>
      <c r="C153" s="35">
        <f>C149+C150+C151+C152</f>
        <v>423</v>
      </c>
      <c r="D153" s="36">
        <f t="shared" ref="D153:H153" si="30">D149+D150+D151+D152</f>
        <v>22.49</v>
      </c>
      <c r="E153" s="36">
        <f t="shared" si="30"/>
        <v>25.320000000000004</v>
      </c>
      <c r="F153" s="36">
        <f t="shared" si="30"/>
        <v>97.12</v>
      </c>
      <c r="G153" s="36">
        <f t="shared" si="30"/>
        <v>593.73</v>
      </c>
      <c r="H153" s="36">
        <f t="shared" si="30"/>
        <v>1.0369999999999999</v>
      </c>
      <c r="I153" s="40"/>
    </row>
    <row r="154" spans="1:9" x14ac:dyDescent="0.2">
      <c r="A154" s="74" t="s">
        <v>19</v>
      </c>
      <c r="B154" s="73" t="s">
        <v>195</v>
      </c>
      <c r="C154" s="33">
        <v>90</v>
      </c>
      <c r="D154" s="34">
        <v>0.47</v>
      </c>
      <c r="E154" s="34">
        <v>0.09</v>
      </c>
      <c r="F154" s="34">
        <v>9.4</v>
      </c>
      <c r="G154" s="34">
        <v>43</v>
      </c>
      <c r="H154" s="34">
        <v>1.8</v>
      </c>
      <c r="I154" s="39">
        <v>159</v>
      </c>
    </row>
    <row r="155" spans="1:9" x14ac:dyDescent="0.2">
      <c r="A155" s="74"/>
      <c r="B155" s="73" t="s">
        <v>229</v>
      </c>
      <c r="C155" s="33">
        <v>95</v>
      </c>
      <c r="D155" s="34">
        <v>0.3</v>
      </c>
      <c r="E155" s="34">
        <v>0.7</v>
      </c>
      <c r="F155" s="34">
        <v>11.95</v>
      </c>
      <c r="G155" s="34">
        <v>64.3</v>
      </c>
      <c r="H155" s="34">
        <v>20.5</v>
      </c>
      <c r="I155" s="39">
        <v>114</v>
      </c>
    </row>
    <row r="156" spans="1:9" x14ac:dyDescent="0.2">
      <c r="A156" s="89" t="s">
        <v>18</v>
      </c>
      <c r="B156" s="90"/>
      <c r="C156" s="35">
        <f>C154+C155</f>
        <v>185</v>
      </c>
      <c r="D156" s="36">
        <f t="shared" ref="D156:H156" si="31">D154+D155</f>
        <v>0.77</v>
      </c>
      <c r="E156" s="36">
        <f t="shared" si="31"/>
        <v>0.78999999999999992</v>
      </c>
      <c r="F156" s="36">
        <f t="shared" si="31"/>
        <v>21.35</v>
      </c>
      <c r="G156" s="36">
        <f t="shared" si="31"/>
        <v>107.3</v>
      </c>
      <c r="H156" s="36">
        <f t="shared" si="31"/>
        <v>22.3</v>
      </c>
      <c r="I156" s="40"/>
    </row>
    <row r="157" spans="1:9" x14ac:dyDescent="0.2">
      <c r="A157" s="74" t="s">
        <v>21</v>
      </c>
      <c r="B157" s="73" t="s">
        <v>236</v>
      </c>
      <c r="C157" s="33">
        <v>60</v>
      </c>
      <c r="D157" s="34">
        <v>0.62</v>
      </c>
      <c r="E157" s="34">
        <v>8.1199999999999992</v>
      </c>
      <c r="F157" s="34">
        <v>3.52</v>
      </c>
      <c r="G157" s="34">
        <v>89.24</v>
      </c>
      <c r="H157" s="34">
        <v>44.88</v>
      </c>
      <c r="I157" s="39">
        <v>33</v>
      </c>
    </row>
    <row r="158" spans="1:9" s="56" customFormat="1" x14ac:dyDescent="0.2">
      <c r="A158" s="74"/>
      <c r="B158" s="73" t="s">
        <v>122</v>
      </c>
      <c r="C158" s="33" t="s">
        <v>26</v>
      </c>
      <c r="D158" s="34">
        <v>4.04</v>
      </c>
      <c r="E158" s="34">
        <v>2.2400000000000002</v>
      </c>
      <c r="F158" s="34">
        <v>13.82</v>
      </c>
      <c r="G158" s="34">
        <v>91.92</v>
      </c>
      <c r="H158" s="34">
        <v>1.1599999999999999</v>
      </c>
      <c r="I158" s="39" t="s">
        <v>77</v>
      </c>
    </row>
    <row r="159" spans="1:9" x14ac:dyDescent="0.2">
      <c r="A159" s="74"/>
      <c r="B159" s="73" t="s">
        <v>124</v>
      </c>
      <c r="C159" s="33" t="s">
        <v>180</v>
      </c>
      <c r="D159" s="34">
        <v>14.01</v>
      </c>
      <c r="E159" s="34">
        <v>8.06</v>
      </c>
      <c r="F159" s="34">
        <v>4.96</v>
      </c>
      <c r="G159" s="34">
        <v>147.94</v>
      </c>
      <c r="H159" s="34">
        <v>4.298</v>
      </c>
      <c r="I159" s="39" t="s">
        <v>123</v>
      </c>
    </row>
    <row r="160" spans="1:9" x14ac:dyDescent="0.2">
      <c r="A160" s="74"/>
      <c r="B160" s="73" t="s">
        <v>126</v>
      </c>
      <c r="C160" s="33" t="s">
        <v>13</v>
      </c>
      <c r="D160" s="34">
        <v>3.03</v>
      </c>
      <c r="E160" s="34">
        <v>3.68</v>
      </c>
      <c r="F160" s="34">
        <v>24.3</v>
      </c>
      <c r="G160" s="34">
        <v>142.62</v>
      </c>
      <c r="H160" s="34">
        <v>29.7</v>
      </c>
      <c r="I160" s="39" t="s">
        <v>125</v>
      </c>
    </row>
    <row r="161" spans="1:159" s="56" customFormat="1" x14ac:dyDescent="0.2">
      <c r="A161" s="74"/>
      <c r="B161" s="73" t="s">
        <v>29</v>
      </c>
      <c r="C161" s="33" t="s">
        <v>97</v>
      </c>
      <c r="D161" s="34">
        <v>3.3</v>
      </c>
      <c r="E161" s="34">
        <v>0.6</v>
      </c>
      <c r="F161" s="34">
        <v>17</v>
      </c>
      <c r="G161" s="34">
        <v>90.5</v>
      </c>
      <c r="H161" s="34">
        <v>0</v>
      </c>
      <c r="I161" s="39" t="s">
        <v>28</v>
      </c>
    </row>
    <row r="162" spans="1:159" x14ac:dyDescent="0.2">
      <c r="A162" s="74"/>
      <c r="B162" s="73" t="s">
        <v>195</v>
      </c>
      <c r="C162" s="33">
        <v>150</v>
      </c>
      <c r="D162" s="34">
        <v>0.75</v>
      </c>
      <c r="E162" s="34">
        <v>0</v>
      </c>
      <c r="F162" s="34">
        <v>19.05</v>
      </c>
      <c r="G162" s="34">
        <v>82.5</v>
      </c>
      <c r="H162" s="34">
        <v>6</v>
      </c>
      <c r="I162" s="39" t="s">
        <v>20</v>
      </c>
    </row>
    <row r="163" spans="1:159" x14ac:dyDescent="0.2">
      <c r="A163" s="89" t="s">
        <v>18</v>
      </c>
      <c r="B163" s="90"/>
      <c r="C163" s="35">
        <f>C157+C158+C159+C160+C161+C162</f>
        <v>750</v>
      </c>
      <c r="D163" s="36">
        <f t="shared" ref="D163:H163" si="32">D157+D158+D159+D160+D161+D162</f>
        <v>25.750000000000004</v>
      </c>
      <c r="E163" s="36">
        <f t="shared" si="32"/>
        <v>22.700000000000003</v>
      </c>
      <c r="F163" s="36">
        <f t="shared" si="32"/>
        <v>82.65</v>
      </c>
      <c r="G163" s="36">
        <f t="shared" si="32"/>
        <v>644.72</v>
      </c>
      <c r="H163" s="36">
        <f t="shared" si="32"/>
        <v>86.037999999999997</v>
      </c>
      <c r="I163" s="40"/>
    </row>
    <row r="164" spans="1:159" x14ac:dyDescent="0.2">
      <c r="A164" s="74" t="s">
        <v>32</v>
      </c>
      <c r="B164" s="73" t="s">
        <v>218</v>
      </c>
      <c r="C164" s="33" t="s">
        <v>26</v>
      </c>
      <c r="D164" s="34">
        <v>5.8</v>
      </c>
      <c r="E164" s="34">
        <v>5</v>
      </c>
      <c r="F164" s="34">
        <v>8</v>
      </c>
      <c r="G164" s="34">
        <v>100</v>
      </c>
      <c r="H164" s="34">
        <v>1.4</v>
      </c>
      <c r="I164" s="39" t="s">
        <v>94</v>
      </c>
    </row>
    <row r="165" spans="1:159" x14ac:dyDescent="0.2">
      <c r="A165" s="74"/>
      <c r="B165" s="73" t="s">
        <v>128</v>
      </c>
      <c r="C165" s="33" t="s">
        <v>72</v>
      </c>
      <c r="D165" s="34">
        <v>4.0999999999999996</v>
      </c>
      <c r="E165" s="34">
        <v>7.3</v>
      </c>
      <c r="F165" s="34">
        <v>39.299999999999997</v>
      </c>
      <c r="G165" s="34">
        <v>239</v>
      </c>
      <c r="H165" s="34">
        <v>0</v>
      </c>
      <c r="I165" s="39" t="s">
        <v>127</v>
      </c>
    </row>
    <row r="166" spans="1:159" s="56" customFormat="1" x14ac:dyDescent="0.2">
      <c r="A166" s="89" t="s">
        <v>18</v>
      </c>
      <c r="B166" s="90"/>
      <c r="C166" s="35">
        <f>C164+C165</f>
        <v>260</v>
      </c>
      <c r="D166" s="36">
        <f t="shared" ref="D166:H166" si="33">D164+D165</f>
        <v>9.8999999999999986</v>
      </c>
      <c r="E166" s="36">
        <f t="shared" si="33"/>
        <v>12.3</v>
      </c>
      <c r="F166" s="36">
        <f t="shared" si="33"/>
        <v>47.3</v>
      </c>
      <c r="G166" s="36">
        <f t="shared" si="33"/>
        <v>339</v>
      </c>
      <c r="H166" s="36">
        <f t="shared" si="33"/>
        <v>1.4</v>
      </c>
      <c r="I166" s="40"/>
    </row>
    <row r="167" spans="1:159" s="56" customFormat="1" x14ac:dyDescent="0.2">
      <c r="A167" s="74" t="s">
        <v>37</v>
      </c>
      <c r="B167" s="73" t="s">
        <v>129</v>
      </c>
      <c r="C167" s="33" t="s">
        <v>201</v>
      </c>
      <c r="D167" s="34">
        <v>6.9</v>
      </c>
      <c r="E167" s="34">
        <v>6.06</v>
      </c>
      <c r="F167" s="34">
        <v>7.26</v>
      </c>
      <c r="G167" s="34">
        <v>110.66</v>
      </c>
      <c r="H167" s="34">
        <v>8.5760000000000005</v>
      </c>
      <c r="I167" s="39" t="s">
        <v>242</v>
      </c>
    </row>
    <row r="168" spans="1:159" s="1" customFormat="1" ht="25.5" x14ac:dyDescent="0.2">
      <c r="A168" s="74"/>
      <c r="B168" s="73" t="s">
        <v>131</v>
      </c>
      <c r="C168" s="33" t="s">
        <v>77</v>
      </c>
      <c r="D168" s="34">
        <v>2.66</v>
      </c>
      <c r="E168" s="34">
        <v>5.46</v>
      </c>
      <c r="F168" s="34">
        <v>12.87</v>
      </c>
      <c r="G168" s="34">
        <v>100.49</v>
      </c>
      <c r="H168" s="34">
        <v>10.92</v>
      </c>
      <c r="I168" s="39" t="s">
        <v>130</v>
      </c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</row>
    <row r="169" spans="1:159" s="46" customFormat="1" ht="13.5" customHeight="1" x14ac:dyDescent="0.2">
      <c r="A169" s="74"/>
      <c r="B169" s="73" t="s">
        <v>45</v>
      </c>
      <c r="C169" s="33" t="s">
        <v>15</v>
      </c>
      <c r="D169" s="34">
        <v>3.04</v>
      </c>
      <c r="E169" s="34">
        <v>0.32</v>
      </c>
      <c r="F169" s="34">
        <v>19.68</v>
      </c>
      <c r="G169" s="34">
        <v>94</v>
      </c>
      <c r="H169" s="34">
        <v>0</v>
      </c>
      <c r="I169" s="39" t="s">
        <v>241</v>
      </c>
    </row>
    <row r="170" spans="1:159" s="46" customFormat="1" x14ac:dyDescent="0.2">
      <c r="A170" s="74"/>
      <c r="B170" s="73" t="s">
        <v>63</v>
      </c>
      <c r="C170" s="33" t="s">
        <v>53</v>
      </c>
      <c r="D170" s="34">
        <v>0.14000000000000001</v>
      </c>
      <c r="E170" s="34">
        <v>0</v>
      </c>
      <c r="F170" s="34">
        <v>13.52</v>
      </c>
      <c r="G170" s="34">
        <v>52.6</v>
      </c>
      <c r="H170" s="34">
        <v>7.1999999999999995E-2</v>
      </c>
      <c r="I170" s="39" t="s">
        <v>62</v>
      </c>
    </row>
    <row r="171" spans="1:159" s="46" customFormat="1" x14ac:dyDescent="0.2">
      <c r="A171" s="89" t="s">
        <v>18</v>
      </c>
      <c r="B171" s="90"/>
      <c r="C171" s="35">
        <f>C168+C169+C170+110</f>
        <v>460</v>
      </c>
      <c r="D171" s="36">
        <f>SUM(D167:D170)</f>
        <v>12.740000000000002</v>
      </c>
      <c r="E171" s="36">
        <f t="shared" ref="E171:H171" si="34">SUM(E167:E170)</f>
        <v>11.84</v>
      </c>
      <c r="F171" s="36">
        <f t="shared" si="34"/>
        <v>53.33</v>
      </c>
      <c r="G171" s="36">
        <f t="shared" si="34"/>
        <v>357.75</v>
      </c>
      <c r="H171" s="36">
        <f t="shared" si="34"/>
        <v>19.568000000000001</v>
      </c>
      <c r="I171" s="40"/>
    </row>
    <row r="172" spans="1:159" s="56" customFormat="1" ht="16.5" customHeight="1" thickBot="1" x14ac:dyDescent="0.25">
      <c r="A172" s="107" t="s">
        <v>46</v>
      </c>
      <c r="B172" s="108"/>
      <c r="C172" s="37">
        <f>C153+C156+C163+C166+C171</f>
        <v>2078</v>
      </c>
      <c r="D172" s="38">
        <f t="shared" ref="D172:H172" si="35">D153+D156+D163+D166+D171</f>
        <v>71.650000000000006</v>
      </c>
      <c r="E172" s="38">
        <f t="shared" si="35"/>
        <v>72.95</v>
      </c>
      <c r="F172" s="38">
        <f t="shared" si="35"/>
        <v>301.75</v>
      </c>
      <c r="G172" s="38">
        <f t="shared" si="35"/>
        <v>2042.5</v>
      </c>
      <c r="H172" s="38">
        <f t="shared" si="35"/>
        <v>130.34300000000002</v>
      </c>
      <c r="I172" s="59"/>
    </row>
    <row r="173" spans="1:159" ht="97.5" customHeight="1" x14ac:dyDescent="0.2">
      <c r="A173" s="79" t="s">
        <v>240</v>
      </c>
      <c r="B173" s="79"/>
      <c r="C173" s="79"/>
      <c r="D173" s="79"/>
      <c r="E173" s="79"/>
      <c r="F173" s="79"/>
      <c r="G173" s="79"/>
      <c r="H173" s="79"/>
      <c r="I173" s="79"/>
    </row>
    <row r="174" spans="1:159" x14ac:dyDescent="0.2">
      <c r="A174" s="42"/>
      <c r="B174" s="43"/>
      <c r="C174" s="42"/>
      <c r="D174" s="9"/>
      <c r="E174" s="44" t="s">
        <v>196</v>
      </c>
      <c r="F174" s="32"/>
      <c r="G174" s="9" t="s">
        <v>197</v>
      </c>
      <c r="H174" s="32"/>
      <c r="I174" s="9" t="s">
        <v>198</v>
      </c>
    </row>
    <row r="175" spans="1:159" x14ac:dyDescent="0.2">
      <c r="A175" s="88" t="s">
        <v>199</v>
      </c>
      <c r="B175" s="88"/>
      <c r="C175" s="88"/>
      <c r="D175" s="88"/>
      <c r="E175" s="88"/>
      <c r="F175" s="88"/>
      <c r="G175" s="88"/>
      <c r="H175" s="88"/>
      <c r="I175" s="88"/>
    </row>
    <row r="176" spans="1:159" s="56" customFormat="1" x14ac:dyDescent="0.2">
      <c r="A176" s="47" t="s">
        <v>0</v>
      </c>
      <c r="B176" s="48" t="s">
        <v>177</v>
      </c>
      <c r="C176" s="49"/>
      <c r="D176" s="50"/>
      <c r="E176" s="50"/>
      <c r="F176" s="50"/>
      <c r="G176" s="51"/>
      <c r="H176" s="51"/>
      <c r="I176" s="51"/>
    </row>
    <row r="177" spans="1:9" ht="13.5" thickBot="1" x14ac:dyDescent="0.25">
      <c r="A177" s="52"/>
      <c r="B177" s="48"/>
      <c r="C177" s="49"/>
      <c r="D177" s="50"/>
      <c r="E177" s="50"/>
      <c r="F177" s="50"/>
      <c r="G177" s="51"/>
      <c r="H177" s="51"/>
      <c r="I177" s="51"/>
    </row>
    <row r="178" spans="1:9" s="56" customFormat="1" x14ac:dyDescent="0.2">
      <c r="A178" s="100" t="s">
        <v>132</v>
      </c>
      <c r="B178" s="101"/>
      <c r="C178" s="101"/>
      <c r="D178" s="101"/>
      <c r="E178" s="101"/>
      <c r="F178" s="101"/>
      <c r="G178" s="101"/>
      <c r="H178" s="101"/>
      <c r="I178" s="102"/>
    </row>
    <row r="179" spans="1:9" x14ac:dyDescent="0.2">
      <c r="A179" s="74" t="s">
        <v>11</v>
      </c>
      <c r="B179" s="73" t="s">
        <v>134</v>
      </c>
      <c r="C179" s="33" t="s">
        <v>26</v>
      </c>
      <c r="D179" s="34">
        <v>6.16</v>
      </c>
      <c r="E179" s="34">
        <v>7.66</v>
      </c>
      <c r="F179" s="34">
        <v>29.44</v>
      </c>
      <c r="G179" s="34">
        <v>210.94</v>
      </c>
      <c r="H179" s="34">
        <v>0.76</v>
      </c>
      <c r="I179" s="39" t="s">
        <v>133</v>
      </c>
    </row>
    <row r="180" spans="1:9" x14ac:dyDescent="0.2">
      <c r="A180" s="74"/>
      <c r="B180" s="73" t="s">
        <v>187</v>
      </c>
      <c r="C180" s="33" t="s">
        <v>53</v>
      </c>
      <c r="D180" s="34">
        <v>3.1</v>
      </c>
      <c r="E180" s="34">
        <v>2.97</v>
      </c>
      <c r="F180" s="34">
        <v>14.13</v>
      </c>
      <c r="G180" s="34">
        <v>94.09</v>
      </c>
      <c r="H180" s="34">
        <v>0.54</v>
      </c>
      <c r="I180" s="39" t="s">
        <v>50</v>
      </c>
    </row>
    <row r="181" spans="1:9" x14ac:dyDescent="0.2">
      <c r="A181" s="74"/>
      <c r="B181" s="73" t="s">
        <v>135</v>
      </c>
      <c r="C181" s="33" t="s">
        <v>97</v>
      </c>
      <c r="D181" s="34">
        <v>3.53</v>
      </c>
      <c r="E181" s="34">
        <v>2.4300000000000002</v>
      </c>
      <c r="F181" s="34">
        <v>17.48</v>
      </c>
      <c r="G181" s="34">
        <v>106.2</v>
      </c>
      <c r="H181" s="34">
        <v>0.24</v>
      </c>
      <c r="I181" s="39" t="s">
        <v>248</v>
      </c>
    </row>
    <row r="182" spans="1:9" x14ac:dyDescent="0.2">
      <c r="A182" s="89" t="s">
        <v>18</v>
      </c>
      <c r="B182" s="90"/>
      <c r="C182" s="35">
        <f>C179+C180+C181</f>
        <v>430</v>
      </c>
      <c r="D182" s="36">
        <f t="shared" ref="D182:H182" si="36">D179+D180+D181</f>
        <v>12.79</v>
      </c>
      <c r="E182" s="36">
        <f t="shared" si="36"/>
        <v>13.06</v>
      </c>
      <c r="F182" s="36">
        <f t="shared" si="36"/>
        <v>61.05</v>
      </c>
      <c r="G182" s="36">
        <f t="shared" si="36"/>
        <v>411.22999999999996</v>
      </c>
      <c r="H182" s="36">
        <f t="shared" si="36"/>
        <v>1.54</v>
      </c>
      <c r="I182" s="40"/>
    </row>
    <row r="183" spans="1:9" x14ac:dyDescent="0.2">
      <c r="A183" s="74" t="s">
        <v>19</v>
      </c>
      <c r="B183" s="73" t="s">
        <v>195</v>
      </c>
      <c r="C183" s="33">
        <v>90</v>
      </c>
      <c r="D183" s="34">
        <v>0.47</v>
      </c>
      <c r="E183" s="34">
        <v>0.09</v>
      </c>
      <c r="F183" s="34">
        <v>9.4</v>
      </c>
      <c r="G183" s="34">
        <v>43</v>
      </c>
      <c r="H183" s="34">
        <v>1.8</v>
      </c>
      <c r="I183" s="39">
        <v>159</v>
      </c>
    </row>
    <row r="184" spans="1:9" x14ac:dyDescent="0.2">
      <c r="A184" s="74"/>
      <c r="B184" s="73" t="s">
        <v>231</v>
      </c>
      <c r="C184" s="33">
        <v>95</v>
      </c>
      <c r="D184" s="34">
        <v>0.3</v>
      </c>
      <c r="E184" s="34">
        <v>0.7</v>
      </c>
      <c r="F184" s="34">
        <v>11.95</v>
      </c>
      <c r="G184" s="34">
        <v>64.3</v>
      </c>
      <c r="H184" s="34">
        <v>20.5</v>
      </c>
      <c r="I184" s="39">
        <v>114</v>
      </c>
    </row>
    <row r="185" spans="1:9" x14ac:dyDescent="0.2">
      <c r="A185" s="89" t="s">
        <v>18</v>
      </c>
      <c r="B185" s="90"/>
      <c r="C185" s="35">
        <f>C183+C184</f>
        <v>185</v>
      </c>
      <c r="D185" s="36">
        <f t="shared" ref="D185:H185" si="37">D183+D184</f>
        <v>0.77</v>
      </c>
      <c r="E185" s="36">
        <f t="shared" si="37"/>
        <v>0.78999999999999992</v>
      </c>
      <c r="F185" s="36">
        <f t="shared" si="37"/>
        <v>21.35</v>
      </c>
      <c r="G185" s="36">
        <f t="shared" si="37"/>
        <v>107.3</v>
      </c>
      <c r="H185" s="36">
        <f t="shared" si="37"/>
        <v>22.3</v>
      </c>
      <c r="I185" s="40"/>
    </row>
    <row r="186" spans="1:9" s="56" customFormat="1" x14ac:dyDescent="0.2">
      <c r="A186" s="74" t="s">
        <v>21</v>
      </c>
      <c r="B186" s="73" t="s">
        <v>239</v>
      </c>
      <c r="C186" s="33" t="s">
        <v>72</v>
      </c>
      <c r="D186" s="34">
        <v>0.66</v>
      </c>
      <c r="E186" s="34">
        <v>0.12</v>
      </c>
      <c r="F186" s="34">
        <v>2.29</v>
      </c>
      <c r="G186" s="34">
        <v>13.8</v>
      </c>
      <c r="H186" s="34">
        <v>15</v>
      </c>
      <c r="I186" s="39" t="s">
        <v>22</v>
      </c>
    </row>
    <row r="187" spans="1:9" x14ac:dyDescent="0.2">
      <c r="A187" s="74"/>
      <c r="B187" s="73" t="s">
        <v>189</v>
      </c>
      <c r="C187" s="33" t="s">
        <v>26</v>
      </c>
      <c r="D187" s="34">
        <v>3.7</v>
      </c>
      <c r="E187" s="34">
        <v>3.02</v>
      </c>
      <c r="F187" s="34">
        <v>7.02</v>
      </c>
      <c r="G187" s="34">
        <v>70.78</v>
      </c>
      <c r="H187" s="34">
        <v>7.92</v>
      </c>
      <c r="I187" s="39" t="s">
        <v>136</v>
      </c>
    </row>
    <row r="188" spans="1:9" x14ac:dyDescent="0.2">
      <c r="A188" s="74"/>
      <c r="B188" s="73" t="s">
        <v>138</v>
      </c>
      <c r="C188" s="33" t="s">
        <v>178</v>
      </c>
      <c r="D188" s="34">
        <v>13.09</v>
      </c>
      <c r="E188" s="34">
        <v>10.039999999999999</v>
      </c>
      <c r="F188" s="34">
        <v>3.13</v>
      </c>
      <c r="G188" s="34">
        <v>154.91</v>
      </c>
      <c r="H188" s="34">
        <v>6.1840000000000002</v>
      </c>
      <c r="I188" s="39" t="s">
        <v>137</v>
      </c>
    </row>
    <row r="189" spans="1:9" s="56" customFormat="1" x14ac:dyDescent="0.2">
      <c r="A189" s="74"/>
      <c r="B189" s="73" t="s">
        <v>191</v>
      </c>
      <c r="C189" s="33" t="s">
        <v>41</v>
      </c>
      <c r="D189" s="34">
        <v>3.77</v>
      </c>
      <c r="E189" s="34">
        <v>0.45</v>
      </c>
      <c r="F189" s="34">
        <v>19.36</v>
      </c>
      <c r="G189" s="34">
        <v>96.6</v>
      </c>
      <c r="H189" s="34">
        <v>0.01</v>
      </c>
      <c r="I189" s="39" t="s">
        <v>40</v>
      </c>
    </row>
    <row r="190" spans="1:9" x14ac:dyDescent="0.2">
      <c r="A190" s="74"/>
      <c r="B190" s="73" t="s">
        <v>29</v>
      </c>
      <c r="C190" s="33" t="s">
        <v>97</v>
      </c>
      <c r="D190" s="34">
        <v>3.3</v>
      </c>
      <c r="E190" s="34">
        <v>0.6</v>
      </c>
      <c r="F190" s="34">
        <v>17</v>
      </c>
      <c r="G190" s="34">
        <v>90.5</v>
      </c>
      <c r="H190" s="34">
        <v>0</v>
      </c>
      <c r="I190" s="39" t="s">
        <v>28</v>
      </c>
    </row>
    <row r="191" spans="1:9" x14ac:dyDescent="0.2">
      <c r="A191" s="74"/>
      <c r="B191" s="73" t="s">
        <v>56</v>
      </c>
      <c r="C191" s="33" t="s">
        <v>53</v>
      </c>
      <c r="D191" s="34">
        <v>0.27</v>
      </c>
      <c r="E191" s="34">
        <v>0.09</v>
      </c>
      <c r="F191" s="34">
        <v>15.48</v>
      </c>
      <c r="G191" s="34">
        <v>63.9</v>
      </c>
      <c r="H191" s="34">
        <v>21.6</v>
      </c>
      <c r="I191" s="39" t="s">
        <v>55</v>
      </c>
    </row>
    <row r="192" spans="1:9" x14ac:dyDescent="0.2">
      <c r="A192" s="89" t="s">
        <v>18</v>
      </c>
      <c r="B192" s="90"/>
      <c r="C192" s="35">
        <f>C186+C187+C188+C189+C190+C191</f>
        <v>670</v>
      </c>
      <c r="D192" s="36">
        <f t="shared" ref="D192:H192" si="38">D186+D187+D188+D189+D190+D191</f>
        <v>24.79</v>
      </c>
      <c r="E192" s="36">
        <f t="shared" si="38"/>
        <v>14.319999999999999</v>
      </c>
      <c r="F192" s="36">
        <f t="shared" si="38"/>
        <v>64.28</v>
      </c>
      <c r="G192" s="36">
        <f t="shared" si="38"/>
        <v>490.49</v>
      </c>
      <c r="H192" s="36">
        <f t="shared" si="38"/>
        <v>50.714000000000006</v>
      </c>
      <c r="I192" s="40"/>
    </row>
    <row r="193" spans="1:159" s="56" customFormat="1" x14ac:dyDescent="0.2">
      <c r="A193" s="74" t="s">
        <v>32</v>
      </c>
      <c r="B193" s="73" t="s">
        <v>219</v>
      </c>
      <c r="C193" s="33" t="s">
        <v>26</v>
      </c>
      <c r="D193" s="34">
        <v>5.8</v>
      </c>
      <c r="E193" s="34">
        <v>5</v>
      </c>
      <c r="F193" s="34">
        <v>8</v>
      </c>
      <c r="G193" s="34">
        <v>100</v>
      </c>
      <c r="H193" s="34">
        <v>1.4</v>
      </c>
      <c r="I193" s="39" t="s">
        <v>94</v>
      </c>
    </row>
    <row r="194" spans="1:159" s="56" customFormat="1" x14ac:dyDescent="0.2">
      <c r="A194" s="74"/>
      <c r="B194" s="73" t="s">
        <v>140</v>
      </c>
      <c r="C194" s="33">
        <v>60</v>
      </c>
      <c r="D194" s="34">
        <v>3.91</v>
      </c>
      <c r="E194" s="34">
        <v>3.09</v>
      </c>
      <c r="F194" s="34">
        <v>28.5</v>
      </c>
      <c r="G194" s="34">
        <v>157.5</v>
      </c>
      <c r="H194" s="34">
        <v>0</v>
      </c>
      <c r="I194" s="39" t="s">
        <v>139</v>
      </c>
    </row>
    <row r="195" spans="1:159" s="1" customFormat="1" x14ac:dyDescent="0.2">
      <c r="A195" s="89" t="s">
        <v>18</v>
      </c>
      <c r="B195" s="90"/>
      <c r="C195" s="35">
        <f>C193+C194</f>
        <v>260</v>
      </c>
      <c r="D195" s="36">
        <f t="shared" ref="D195:H195" si="39">D193+D194</f>
        <v>9.7100000000000009</v>
      </c>
      <c r="E195" s="36">
        <f t="shared" si="39"/>
        <v>8.09</v>
      </c>
      <c r="F195" s="36">
        <f t="shared" si="39"/>
        <v>36.5</v>
      </c>
      <c r="G195" s="36">
        <f t="shared" si="39"/>
        <v>257.5</v>
      </c>
      <c r="H195" s="36">
        <f t="shared" si="39"/>
        <v>1.4</v>
      </c>
      <c r="I195" s="40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</row>
    <row r="196" spans="1:159" s="46" customFormat="1" ht="15.75" customHeight="1" x14ac:dyDescent="0.2">
      <c r="A196" s="74" t="s">
        <v>37</v>
      </c>
      <c r="B196" s="73" t="s">
        <v>237</v>
      </c>
      <c r="C196" s="33" t="s">
        <v>181</v>
      </c>
      <c r="D196" s="34">
        <v>17.670000000000002</v>
      </c>
      <c r="E196" s="34">
        <v>10.97</v>
      </c>
      <c r="F196" s="34">
        <v>7.81</v>
      </c>
      <c r="G196" s="34">
        <v>199.21</v>
      </c>
      <c r="H196" s="34">
        <v>0.57199999999999995</v>
      </c>
      <c r="I196" s="39">
        <v>331</v>
      </c>
    </row>
    <row r="197" spans="1:159" s="46" customFormat="1" x14ac:dyDescent="0.2">
      <c r="A197" s="74"/>
      <c r="B197" s="73" t="s">
        <v>82</v>
      </c>
      <c r="C197" s="33" t="s">
        <v>53</v>
      </c>
      <c r="D197" s="34">
        <v>0.2</v>
      </c>
      <c r="E197" s="34">
        <v>0</v>
      </c>
      <c r="F197" s="34">
        <v>13.7</v>
      </c>
      <c r="G197" s="34">
        <v>54.74</v>
      </c>
      <c r="H197" s="34">
        <v>2.5920000000000001</v>
      </c>
      <c r="I197" s="39" t="s">
        <v>81</v>
      </c>
    </row>
    <row r="198" spans="1:159" s="46" customFormat="1" x14ac:dyDescent="0.2">
      <c r="A198" s="74"/>
      <c r="B198" s="73" t="s">
        <v>45</v>
      </c>
      <c r="C198" s="33" t="s">
        <v>15</v>
      </c>
      <c r="D198" s="34">
        <v>3.04</v>
      </c>
      <c r="E198" s="34">
        <v>0.32</v>
      </c>
      <c r="F198" s="34">
        <v>19.68</v>
      </c>
      <c r="G198" s="34">
        <v>94</v>
      </c>
      <c r="H198" s="34">
        <v>0</v>
      </c>
      <c r="I198" s="39" t="s">
        <v>241</v>
      </c>
    </row>
    <row r="199" spans="1:159" s="56" customFormat="1" x14ac:dyDescent="0.2">
      <c r="A199" s="89" t="s">
        <v>18</v>
      </c>
      <c r="B199" s="90"/>
      <c r="C199" s="35">
        <f>C197+C198+150</f>
        <v>370</v>
      </c>
      <c r="D199" s="38">
        <f t="shared" ref="D199:H199" si="40">D181+D184+D191+D194+D198</f>
        <v>11.05</v>
      </c>
      <c r="E199" s="38">
        <f t="shared" si="40"/>
        <v>6.63</v>
      </c>
      <c r="F199" s="38">
        <f t="shared" si="40"/>
        <v>93.09</v>
      </c>
      <c r="G199" s="38">
        <f t="shared" si="40"/>
        <v>485.9</v>
      </c>
      <c r="H199" s="38">
        <f t="shared" si="40"/>
        <v>42.34</v>
      </c>
      <c r="I199" s="40"/>
    </row>
    <row r="200" spans="1:159" ht="13.5" customHeight="1" thickBot="1" x14ac:dyDescent="0.25">
      <c r="A200" s="107" t="s">
        <v>46</v>
      </c>
      <c r="B200" s="108"/>
      <c r="C200" s="37">
        <f>C182+C185+C192+C195+C199</f>
        <v>1915</v>
      </c>
      <c r="D200" s="38">
        <f t="shared" ref="D200:H200" si="41">D182+D185+D192+D195+D199</f>
        <v>59.11</v>
      </c>
      <c r="E200" s="38">
        <f t="shared" si="41"/>
        <v>42.89</v>
      </c>
      <c r="F200" s="38">
        <f t="shared" si="41"/>
        <v>276.27</v>
      </c>
      <c r="G200" s="38">
        <f t="shared" si="41"/>
        <v>1752.42</v>
      </c>
      <c r="H200" s="38">
        <f t="shared" si="41"/>
        <v>118.29400000000001</v>
      </c>
      <c r="I200" s="59"/>
    </row>
    <row r="201" spans="1:159" ht="99" customHeight="1" x14ac:dyDescent="0.2">
      <c r="A201" s="79" t="s">
        <v>240</v>
      </c>
      <c r="B201" s="79"/>
      <c r="C201" s="79"/>
      <c r="D201" s="79"/>
      <c r="E201" s="79"/>
      <c r="F201" s="79"/>
      <c r="G201" s="79"/>
      <c r="H201" s="79"/>
      <c r="I201" s="79"/>
    </row>
    <row r="202" spans="1:159" x14ac:dyDescent="0.2">
      <c r="A202" s="42"/>
      <c r="B202" s="43"/>
      <c r="C202" s="42"/>
      <c r="D202" s="9"/>
      <c r="E202" s="44" t="s">
        <v>196</v>
      </c>
      <c r="F202" s="32"/>
      <c r="G202" s="9" t="s">
        <v>197</v>
      </c>
      <c r="H202" s="32"/>
      <c r="I202" s="9" t="s">
        <v>198</v>
      </c>
    </row>
    <row r="203" spans="1:159" s="56" customFormat="1" x14ac:dyDescent="0.2">
      <c r="A203" s="88" t="s">
        <v>199</v>
      </c>
      <c r="B203" s="88"/>
      <c r="C203" s="88"/>
      <c r="D203" s="88"/>
      <c r="E203" s="88"/>
      <c r="F203" s="88"/>
      <c r="G203" s="88"/>
      <c r="H203" s="88"/>
      <c r="I203" s="88"/>
    </row>
    <row r="204" spans="1:159" x14ac:dyDescent="0.2">
      <c r="A204" s="47" t="s">
        <v>0</v>
      </c>
      <c r="B204" s="48" t="s">
        <v>177</v>
      </c>
      <c r="C204" s="49"/>
      <c r="D204" s="50"/>
      <c r="E204" s="50"/>
      <c r="F204" s="50"/>
      <c r="G204" s="51"/>
      <c r="H204" s="51"/>
      <c r="I204" s="51"/>
    </row>
    <row r="205" spans="1:159" s="56" customFormat="1" ht="13.5" thickBot="1" x14ac:dyDescent="0.25">
      <c r="A205" s="52"/>
      <c r="B205" s="48"/>
      <c r="C205" s="49"/>
      <c r="D205" s="50"/>
      <c r="E205" s="50"/>
      <c r="F205" s="50"/>
      <c r="G205" s="51"/>
      <c r="H205" s="51"/>
      <c r="I205" s="51"/>
    </row>
    <row r="206" spans="1:159" x14ac:dyDescent="0.2">
      <c r="A206" s="100" t="s">
        <v>141</v>
      </c>
      <c r="B206" s="101"/>
      <c r="C206" s="101"/>
      <c r="D206" s="101"/>
      <c r="E206" s="101"/>
      <c r="F206" s="101"/>
      <c r="G206" s="101"/>
      <c r="H206" s="101"/>
      <c r="I206" s="102"/>
    </row>
    <row r="207" spans="1:159" x14ac:dyDescent="0.2">
      <c r="A207" s="74" t="s">
        <v>11</v>
      </c>
      <c r="B207" s="73" t="s">
        <v>143</v>
      </c>
      <c r="C207" s="33" t="s">
        <v>26</v>
      </c>
      <c r="D207" s="34">
        <v>7.16</v>
      </c>
      <c r="E207" s="34">
        <v>9.42</v>
      </c>
      <c r="F207" s="34">
        <v>28.8</v>
      </c>
      <c r="G207" s="34">
        <v>228.4</v>
      </c>
      <c r="H207" s="34">
        <v>0.9</v>
      </c>
      <c r="I207" s="39" t="s">
        <v>142</v>
      </c>
    </row>
    <row r="208" spans="1:159" x14ac:dyDescent="0.2">
      <c r="A208" s="74"/>
      <c r="B208" s="73" t="s">
        <v>186</v>
      </c>
      <c r="C208" s="33" t="s">
        <v>53</v>
      </c>
      <c r="D208" s="34">
        <v>3.06</v>
      </c>
      <c r="E208" s="34">
        <v>3.1</v>
      </c>
      <c r="F208" s="34">
        <v>22.34</v>
      </c>
      <c r="G208" s="34">
        <v>126.54</v>
      </c>
      <c r="H208" s="34">
        <v>0.54</v>
      </c>
      <c r="I208" s="39" t="s">
        <v>12</v>
      </c>
    </row>
    <row r="209" spans="1:159" x14ac:dyDescent="0.2">
      <c r="A209" s="74"/>
      <c r="B209" s="73" t="s">
        <v>220</v>
      </c>
      <c r="C209" s="33" t="s">
        <v>23</v>
      </c>
      <c r="D209" s="34">
        <v>5.73</v>
      </c>
      <c r="E209" s="34">
        <v>5.29</v>
      </c>
      <c r="F209" s="34">
        <v>15.42</v>
      </c>
      <c r="G209" s="34">
        <v>133.19999999999999</v>
      </c>
      <c r="H209" s="34">
        <v>0.104</v>
      </c>
      <c r="I209" s="39" t="s">
        <v>246</v>
      </c>
    </row>
    <row r="210" spans="1:159" x14ac:dyDescent="0.2">
      <c r="A210" s="89" t="s">
        <v>18</v>
      </c>
      <c r="B210" s="90"/>
      <c r="C210" s="35">
        <f>C207+C208+C209</f>
        <v>425</v>
      </c>
      <c r="D210" s="36">
        <f t="shared" ref="D210:H210" si="42">D207+D208+D209</f>
        <v>15.950000000000001</v>
      </c>
      <c r="E210" s="36">
        <f t="shared" si="42"/>
        <v>17.809999999999999</v>
      </c>
      <c r="F210" s="36">
        <f t="shared" si="42"/>
        <v>66.56</v>
      </c>
      <c r="G210" s="36">
        <f t="shared" si="42"/>
        <v>488.14</v>
      </c>
      <c r="H210" s="36">
        <f t="shared" si="42"/>
        <v>1.544</v>
      </c>
      <c r="I210" s="40"/>
    </row>
    <row r="211" spans="1:159" x14ac:dyDescent="0.2">
      <c r="A211" s="74" t="s">
        <v>19</v>
      </c>
      <c r="B211" s="73" t="s">
        <v>195</v>
      </c>
      <c r="C211" s="33">
        <v>90</v>
      </c>
      <c r="D211" s="34">
        <v>0.47</v>
      </c>
      <c r="E211" s="34">
        <v>0.09</v>
      </c>
      <c r="F211" s="34">
        <v>9.4</v>
      </c>
      <c r="G211" s="34">
        <v>43</v>
      </c>
      <c r="H211" s="34">
        <v>1.8</v>
      </c>
      <c r="I211" s="39">
        <v>159</v>
      </c>
    </row>
    <row r="212" spans="1:159" x14ac:dyDescent="0.2">
      <c r="A212" s="74"/>
      <c r="B212" s="73" t="s">
        <v>230</v>
      </c>
      <c r="C212" s="33">
        <v>95</v>
      </c>
      <c r="D212" s="34">
        <v>0.3</v>
      </c>
      <c r="E212" s="34">
        <v>0.7</v>
      </c>
      <c r="F212" s="34">
        <v>11.95</v>
      </c>
      <c r="G212" s="34">
        <v>64.3</v>
      </c>
      <c r="H212" s="34">
        <v>20.5</v>
      </c>
      <c r="I212" s="39">
        <v>114</v>
      </c>
    </row>
    <row r="213" spans="1:159" s="56" customFormat="1" x14ac:dyDescent="0.2">
      <c r="A213" s="89" t="s">
        <v>18</v>
      </c>
      <c r="B213" s="90"/>
      <c r="C213" s="35">
        <f>C211+C212</f>
        <v>185</v>
      </c>
      <c r="D213" s="36">
        <f t="shared" ref="D213:H213" si="43">D211+D212</f>
        <v>0.77</v>
      </c>
      <c r="E213" s="36">
        <f t="shared" si="43"/>
        <v>0.78999999999999992</v>
      </c>
      <c r="F213" s="36">
        <f t="shared" si="43"/>
        <v>21.35</v>
      </c>
      <c r="G213" s="36">
        <f t="shared" si="43"/>
        <v>107.3</v>
      </c>
      <c r="H213" s="36">
        <f t="shared" si="43"/>
        <v>22.3</v>
      </c>
      <c r="I213" s="40"/>
    </row>
    <row r="214" spans="1:159" ht="25.5" x14ac:dyDescent="0.2">
      <c r="A214" s="74" t="s">
        <v>21</v>
      </c>
      <c r="B214" s="73" t="s">
        <v>232</v>
      </c>
      <c r="C214" s="33">
        <v>60</v>
      </c>
      <c r="D214" s="34">
        <v>1.68</v>
      </c>
      <c r="E214" s="34">
        <v>4.26</v>
      </c>
      <c r="F214" s="34">
        <v>5.94</v>
      </c>
      <c r="G214" s="34">
        <v>69</v>
      </c>
      <c r="H214" s="34">
        <v>7.02</v>
      </c>
      <c r="I214" s="39">
        <v>70</v>
      </c>
    </row>
    <row r="215" spans="1:159" x14ac:dyDescent="0.2">
      <c r="A215" s="74"/>
      <c r="B215" s="73" t="s">
        <v>74</v>
      </c>
      <c r="C215" s="33" t="s">
        <v>26</v>
      </c>
      <c r="D215" s="34">
        <v>4.42</v>
      </c>
      <c r="E215" s="34">
        <v>3.58</v>
      </c>
      <c r="F215" s="34">
        <v>13.76</v>
      </c>
      <c r="G215" s="34">
        <v>104.94</v>
      </c>
      <c r="H215" s="34">
        <v>13.34</v>
      </c>
      <c r="I215" s="39" t="s">
        <v>73</v>
      </c>
    </row>
    <row r="216" spans="1:159" s="1" customFormat="1" x14ac:dyDescent="0.2">
      <c r="A216" s="74"/>
      <c r="B216" s="73" t="s">
        <v>150</v>
      </c>
      <c r="C216" s="33" t="s">
        <v>178</v>
      </c>
      <c r="D216" s="34">
        <v>12.72</v>
      </c>
      <c r="E216" s="34">
        <v>2.2799999999999998</v>
      </c>
      <c r="F216" s="34">
        <v>6.33</v>
      </c>
      <c r="G216" s="34">
        <v>97.07</v>
      </c>
      <c r="H216" s="34">
        <v>0.41599999999999998</v>
      </c>
      <c r="I216" s="39" t="s">
        <v>149</v>
      </c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</row>
    <row r="217" spans="1:159" s="46" customFormat="1" ht="13.5" customHeight="1" x14ac:dyDescent="0.2">
      <c r="A217" s="74"/>
      <c r="B217" s="73" t="s">
        <v>152</v>
      </c>
      <c r="C217" s="33" t="s">
        <v>15</v>
      </c>
      <c r="D217" s="34">
        <v>0.43</v>
      </c>
      <c r="E217" s="34">
        <v>1.49</v>
      </c>
      <c r="F217" s="34">
        <v>2.78</v>
      </c>
      <c r="G217" s="34">
        <v>26.24</v>
      </c>
      <c r="H217" s="34">
        <v>0.624</v>
      </c>
      <c r="I217" s="39" t="s">
        <v>151</v>
      </c>
    </row>
    <row r="218" spans="1:159" s="46" customFormat="1" x14ac:dyDescent="0.2">
      <c r="A218" s="74"/>
      <c r="B218" s="73" t="s">
        <v>61</v>
      </c>
      <c r="C218" s="33" t="s">
        <v>41</v>
      </c>
      <c r="D218" s="34">
        <v>2.46</v>
      </c>
      <c r="E218" s="34">
        <v>4.05</v>
      </c>
      <c r="F218" s="34">
        <v>22.54</v>
      </c>
      <c r="G218" s="34">
        <v>136.4</v>
      </c>
      <c r="H218" s="34">
        <v>0</v>
      </c>
      <c r="I218" s="39" t="s">
        <v>60</v>
      </c>
    </row>
    <row r="219" spans="1:159" x14ac:dyDescent="0.2">
      <c r="A219" s="74"/>
      <c r="B219" s="73" t="s">
        <v>29</v>
      </c>
      <c r="C219" s="33" t="s">
        <v>97</v>
      </c>
      <c r="D219" s="34">
        <v>3.3</v>
      </c>
      <c r="E219" s="34">
        <v>0.6</v>
      </c>
      <c r="F219" s="34">
        <v>17</v>
      </c>
      <c r="G219" s="34">
        <v>90.5</v>
      </c>
      <c r="H219" s="34">
        <v>0</v>
      </c>
      <c r="I219" s="39" t="s">
        <v>28</v>
      </c>
    </row>
    <row r="220" spans="1:159" x14ac:dyDescent="0.2">
      <c r="A220" s="74"/>
      <c r="B220" s="73" t="s">
        <v>31</v>
      </c>
      <c r="C220" s="33" t="s">
        <v>53</v>
      </c>
      <c r="D220" s="34">
        <v>7.0000000000000007E-2</v>
      </c>
      <c r="E220" s="34">
        <v>0</v>
      </c>
      <c r="F220" s="34">
        <v>17.100000000000001</v>
      </c>
      <c r="G220" s="34">
        <v>65.05</v>
      </c>
      <c r="H220" s="34">
        <v>0</v>
      </c>
      <c r="I220" s="39" t="s">
        <v>30</v>
      </c>
    </row>
    <row r="221" spans="1:159" x14ac:dyDescent="0.2">
      <c r="A221" s="89" t="s">
        <v>18</v>
      </c>
      <c r="B221" s="90"/>
      <c r="C221" s="35">
        <f>C214+C215+C216+C217+C218+C219+C220</f>
        <v>710</v>
      </c>
      <c r="D221" s="36">
        <f t="shared" ref="D221:H221" si="44">D214+D215+D216+D217+D218+D219+D220</f>
        <v>25.080000000000002</v>
      </c>
      <c r="E221" s="36">
        <f t="shared" si="44"/>
        <v>16.260000000000002</v>
      </c>
      <c r="F221" s="36">
        <f t="shared" si="44"/>
        <v>85.449999999999989</v>
      </c>
      <c r="G221" s="36">
        <f t="shared" si="44"/>
        <v>589.19999999999993</v>
      </c>
      <c r="H221" s="36">
        <f t="shared" si="44"/>
        <v>21.4</v>
      </c>
      <c r="I221" s="40"/>
    </row>
    <row r="222" spans="1:159" x14ac:dyDescent="0.2">
      <c r="A222" s="74" t="s">
        <v>32</v>
      </c>
      <c r="B222" s="73" t="s">
        <v>203</v>
      </c>
      <c r="C222" s="33">
        <v>200</v>
      </c>
      <c r="D222" s="34">
        <v>5.8</v>
      </c>
      <c r="E222" s="34">
        <v>5</v>
      </c>
      <c r="F222" s="34">
        <v>11.6</v>
      </c>
      <c r="G222" s="34">
        <v>80.5</v>
      </c>
      <c r="H222" s="34">
        <v>2.34</v>
      </c>
      <c r="I222" s="39" t="s">
        <v>204</v>
      </c>
    </row>
    <row r="223" spans="1:159" s="56" customFormat="1" x14ac:dyDescent="0.2">
      <c r="A223" s="74"/>
      <c r="B223" s="73" t="s">
        <v>148</v>
      </c>
      <c r="C223" s="33" t="s">
        <v>15</v>
      </c>
      <c r="D223" s="34">
        <v>3</v>
      </c>
      <c r="E223" s="34">
        <v>3.92</v>
      </c>
      <c r="F223" s="34">
        <v>29.76</v>
      </c>
      <c r="G223" s="34">
        <v>166.8</v>
      </c>
      <c r="H223" s="34">
        <v>0</v>
      </c>
      <c r="I223" s="39" t="s">
        <v>147</v>
      </c>
    </row>
    <row r="224" spans="1:159" s="56" customFormat="1" x14ac:dyDescent="0.2">
      <c r="A224" s="89" t="s">
        <v>18</v>
      </c>
      <c r="B224" s="90"/>
      <c r="C224" s="35">
        <f>C222+C223</f>
        <v>240</v>
      </c>
      <c r="D224" s="36">
        <f t="shared" ref="D224:H224" si="45">D222+D223</f>
        <v>8.8000000000000007</v>
      </c>
      <c r="E224" s="36">
        <f t="shared" si="45"/>
        <v>8.92</v>
      </c>
      <c r="F224" s="36">
        <f t="shared" si="45"/>
        <v>41.36</v>
      </c>
      <c r="G224" s="36">
        <f t="shared" si="45"/>
        <v>247.3</v>
      </c>
      <c r="H224" s="36">
        <f t="shared" si="45"/>
        <v>2.34</v>
      </c>
      <c r="I224" s="40"/>
    </row>
    <row r="225" spans="1:9" s="56" customFormat="1" x14ac:dyDescent="0.2">
      <c r="A225" s="74" t="s">
        <v>37</v>
      </c>
      <c r="B225" s="73" t="s">
        <v>251</v>
      </c>
      <c r="C225" s="33" t="s">
        <v>178</v>
      </c>
      <c r="D225" s="34">
        <v>7.6</v>
      </c>
      <c r="E225" s="34">
        <v>12.24</v>
      </c>
      <c r="F225" s="34">
        <v>9.1199999999999992</v>
      </c>
      <c r="G225" s="34">
        <v>176.8</v>
      </c>
      <c r="H225" s="34">
        <v>0.64</v>
      </c>
      <c r="I225" s="39" t="s">
        <v>144</v>
      </c>
    </row>
    <row r="226" spans="1:9" x14ac:dyDescent="0.2">
      <c r="A226" s="74"/>
      <c r="B226" s="73" t="s">
        <v>146</v>
      </c>
      <c r="C226" s="33" t="s">
        <v>53</v>
      </c>
      <c r="D226" s="34">
        <v>3.53</v>
      </c>
      <c r="E226" s="34">
        <v>3.96</v>
      </c>
      <c r="F226" s="34">
        <v>22.09</v>
      </c>
      <c r="G226" s="34">
        <v>139.68</v>
      </c>
      <c r="H226" s="34">
        <v>22.841999999999999</v>
      </c>
      <c r="I226" s="39" t="s">
        <v>145</v>
      </c>
    </row>
    <row r="227" spans="1:9" s="46" customFormat="1" x14ac:dyDescent="0.2">
      <c r="A227" s="74"/>
      <c r="B227" s="73" t="s">
        <v>45</v>
      </c>
      <c r="C227" s="33" t="s">
        <v>15</v>
      </c>
      <c r="D227" s="34">
        <v>3.04</v>
      </c>
      <c r="E227" s="34">
        <v>0.32</v>
      </c>
      <c r="F227" s="34">
        <v>19.68</v>
      </c>
      <c r="G227" s="34">
        <v>94</v>
      </c>
      <c r="H227" s="34">
        <v>0</v>
      </c>
      <c r="I227" s="39" t="s">
        <v>241</v>
      </c>
    </row>
    <row r="228" spans="1:9" s="56" customFormat="1" x14ac:dyDescent="0.2">
      <c r="A228" s="74"/>
      <c r="B228" s="73" t="s">
        <v>154</v>
      </c>
      <c r="C228" s="33" t="s">
        <v>53</v>
      </c>
      <c r="D228" s="34">
        <v>0.09</v>
      </c>
      <c r="E228" s="34">
        <v>0</v>
      </c>
      <c r="F228" s="34">
        <v>34.47</v>
      </c>
      <c r="G228" s="34">
        <v>138.6</v>
      </c>
      <c r="H228" s="34">
        <v>0.09</v>
      </c>
      <c r="I228" s="39" t="s">
        <v>153</v>
      </c>
    </row>
    <row r="229" spans="1:9" x14ac:dyDescent="0.2">
      <c r="A229" s="89" t="s">
        <v>18</v>
      </c>
      <c r="B229" s="90"/>
      <c r="C229" s="35">
        <f>C225+C226+C227+C228</f>
        <v>480</v>
      </c>
      <c r="D229" s="36">
        <f t="shared" ref="D229:H229" si="46">D225+D226+D227+D228</f>
        <v>14.259999999999998</v>
      </c>
      <c r="E229" s="36">
        <f t="shared" si="46"/>
        <v>16.52</v>
      </c>
      <c r="F229" s="36">
        <f t="shared" si="46"/>
        <v>85.36</v>
      </c>
      <c r="G229" s="36">
        <f t="shared" si="46"/>
        <v>549.08000000000004</v>
      </c>
      <c r="H229" s="36">
        <f t="shared" si="46"/>
        <v>23.571999999999999</v>
      </c>
      <c r="I229" s="40"/>
    </row>
    <row r="230" spans="1:9" ht="15.75" customHeight="1" thickBot="1" x14ac:dyDescent="0.25">
      <c r="A230" s="107" t="s">
        <v>46</v>
      </c>
      <c r="B230" s="108"/>
      <c r="C230" s="37">
        <f>C210+C213+C221+C224+C229</f>
        <v>2040</v>
      </c>
      <c r="D230" s="38">
        <f t="shared" ref="D230:H230" si="47">D210+D213+D221+D224+D229</f>
        <v>64.860000000000014</v>
      </c>
      <c r="E230" s="38">
        <f t="shared" si="47"/>
        <v>60.3</v>
      </c>
      <c r="F230" s="38">
        <f t="shared" si="47"/>
        <v>300.08</v>
      </c>
      <c r="G230" s="38">
        <f t="shared" si="47"/>
        <v>1981.02</v>
      </c>
      <c r="H230" s="38">
        <f t="shared" si="47"/>
        <v>71.156000000000006</v>
      </c>
      <c r="I230" s="57"/>
    </row>
    <row r="231" spans="1:9" ht="93.75" customHeight="1" x14ac:dyDescent="0.2">
      <c r="A231" s="79" t="s">
        <v>240</v>
      </c>
      <c r="B231" s="79"/>
      <c r="C231" s="79"/>
      <c r="D231" s="79"/>
      <c r="E231" s="79"/>
      <c r="F231" s="79"/>
      <c r="G231" s="79"/>
      <c r="H231" s="79"/>
      <c r="I231" s="79"/>
    </row>
    <row r="232" spans="1:9" s="56" customFormat="1" x14ac:dyDescent="0.2">
      <c r="A232" s="42"/>
      <c r="B232" s="43"/>
      <c r="C232" s="42"/>
      <c r="D232" s="9"/>
      <c r="E232" s="44" t="s">
        <v>196</v>
      </c>
      <c r="F232" s="32"/>
      <c r="G232" s="9" t="s">
        <v>197</v>
      </c>
      <c r="H232" s="32"/>
      <c r="I232" s="9" t="s">
        <v>198</v>
      </c>
    </row>
    <row r="233" spans="1:9" x14ac:dyDescent="0.2">
      <c r="A233" s="88" t="s">
        <v>199</v>
      </c>
      <c r="B233" s="88"/>
      <c r="C233" s="88"/>
      <c r="D233" s="88"/>
      <c r="E233" s="88"/>
      <c r="F233" s="88"/>
      <c r="G233" s="88"/>
      <c r="H233" s="88"/>
      <c r="I233" s="88"/>
    </row>
    <row r="234" spans="1:9" s="56" customFormat="1" x14ac:dyDescent="0.2">
      <c r="A234" s="47" t="s">
        <v>0</v>
      </c>
      <c r="B234" s="48" t="s">
        <v>177</v>
      </c>
      <c r="C234" s="49"/>
      <c r="D234" s="50"/>
      <c r="E234" s="50"/>
      <c r="F234" s="50"/>
      <c r="G234" s="51"/>
      <c r="H234" s="51"/>
      <c r="I234" s="51"/>
    </row>
    <row r="235" spans="1:9" ht="13.5" thickBot="1" x14ac:dyDescent="0.25">
      <c r="A235" s="52"/>
      <c r="B235" s="48"/>
      <c r="C235" s="49"/>
      <c r="D235" s="50"/>
      <c r="E235" s="50"/>
      <c r="F235" s="50"/>
      <c r="G235" s="51"/>
      <c r="H235" s="51"/>
      <c r="I235" s="51"/>
    </row>
    <row r="236" spans="1:9" x14ac:dyDescent="0.2">
      <c r="A236" s="109" t="s">
        <v>155</v>
      </c>
      <c r="B236" s="110"/>
      <c r="C236" s="110"/>
      <c r="D236" s="110"/>
      <c r="E236" s="110"/>
      <c r="F236" s="110"/>
      <c r="G236" s="110"/>
      <c r="H236" s="110"/>
      <c r="I236" s="111"/>
    </row>
    <row r="237" spans="1:9" x14ac:dyDescent="0.2">
      <c r="A237" s="74" t="s">
        <v>11</v>
      </c>
      <c r="B237" s="73" t="s">
        <v>243</v>
      </c>
      <c r="C237" s="33" t="s">
        <v>13</v>
      </c>
      <c r="D237" s="34">
        <v>5.8</v>
      </c>
      <c r="E237" s="34">
        <v>8.86</v>
      </c>
      <c r="F237" s="34">
        <v>26.66</v>
      </c>
      <c r="G237" s="34">
        <v>209.55</v>
      </c>
      <c r="H237" s="34">
        <v>1.0649999999999999</v>
      </c>
      <c r="I237" s="39">
        <v>270</v>
      </c>
    </row>
    <row r="238" spans="1:9" x14ac:dyDescent="0.2">
      <c r="A238" s="74"/>
      <c r="B238" s="73" t="s">
        <v>190</v>
      </c>
      <c r="C238" s="33" t="s">
        <v>53</v>
      </c>
      <c r="D238" s="34">
        <v>3.1</v>
      </c>
      <c r="E238" s="34">
        <v>2.97</v>
      </c>
      <c r="F238" s="34">
        <v>14.13</v>
      </c>
      <c r="G238" s="34">
        <v>94.09</v>
      </c>
      <c r="H238" s="34">
        <v>0.54</v>
      </c>
      <c r="I238" s="39" t="s">
        <v>50</v>
      </c>
    </row>
    <row r="239" spans="1:9" x14ac:dyDescent="0.2">
      <c r="A239" s="74"/>
      <c r="B239" s="73" t="s">
        <v>183</v>
      </c>
      <c r="C239" s="33">
        <v>53</v>
      </c>
      <c r="D239" s="34">
        <v>1.7</v>
      </c>
      <c r="E239" s="34">
        <v>4.3</v>
      </c>
      <c r="F239" s="34">
        <v>32.6</v>
      </c>
      <c r="G239" s="34">
        <v>176</v>
      </c>
      <c r="H239" s="34">
        <v>0.19800000000000001</v>
      </c>
      <c r="I239" s="39">
        <v>101</v>
      </c>
    </row>
    <row r="240" spans="1:9" s="56" customFormat="1" x14ac:dyDescent="0.2">
      <c r="A240" s="89" t="s">
        <v>18</v>
      </c>
      <c r="B240" s="90"/>
      <c r="C240" s="35">
        <f>C237+C238+C239</f>
        <v>383</v>
      </c>
      <c r="D240" s="36">
        <f t="shared" ref="D240:H240" si="48">D237+D238+D239</f>
        <v>10.6</v>
      </c>
      <c r="E240" s="36">
        <f t="shared" si="48"/>
        <v>16.13</v>
      </c>
      <c r="F240" s="36">
        <f t="shared" si="48"/>
        <v>73.39</v>
      </c>
      <c r="G240" s="36">
        <f t="shared" si="48"/>
        <v>479.64</v>
      </c>
      <c r="H240" s="36">
        <f t="shared" si="48"/>
        <v>1.8029999999999999</v>
      </c>
      <c r="I240" s="40"/>
    </row>
    <row r="241" spans="1:159" x14ac:dyDescent="0.2">
      <c r="A241" s="74" t="s">
        <v>19</v>
      </c>
      <c r="B241" s="73" t="s">
        <v>195</v>
      </c>
      <c r="C241" s="33">
        <v>90</v>
      </c>
      <c r="D241" s="34">
        <v>0.47</v>
      </c>
      <c r="E241" s="34">
        <v>0.09</v>
      </c>
      <c r="F241" s="34">
        <v>9.4</v>
      </c>
      <c r="G241" s="34">
        <v>43</v>
      </c>
      <c r="H241" s="34">
        <v>1.8</v>
      </c>
      <c r="I241" s="39">
        <v>159</v>
      </c>
    </row>
    <row r="242" spans="1:159" x14ac:dyDescent="0.2">
      <c r="A242" s="74"/>
      <c r="B242" s="73" t="s">
        <v>225</v>
      </c>
      <c r="C242" s="33">
        <v>95</v>
      </c>
      <c r="D242" s="34">
        <v>0.3</v>
      </c>
      <c r="E242" s="34">
        <v>0.7</v>
      </c>
      <c r="F242" s="34">
        <v>11.95</v>
      </c>
      <c r="G242" s="34">
        <v>64.3</v>
      </c>
      <c r="H242" s="34">
        <v>20.5</v>
      </c>
      <c r="I242" s="39">
        <v>114</v>
      </c>
    </row>
    <row r="243" spans="1:159" x14ac:dyDescent="0.2">
      <c r="A243" s="89" t="s">
        <v>18</v>
      </c>
      <c r="B243" s="90"/>
      <c r="C243" s="35">
        <f>C241+C242</f>
        <v>185</v>
      </c>
      <c r="D243" s="36">
        <f t="shared" ref="D243:H243" si="49">D241+D242</f>
        <v>0.77</v>
      </c>
      <c r="E243" s="36">
        <f t="shared" si="49"/>
        <v>0.78999999999999992</v>
      </c>
      <c r="F243" s="36">
        <f t="shared" si="49"/>
        <v>21.35</v>
      </c>
      <c r="G243" s="36">
        <f t="shared" si="49"/>
        <v>107.3</v>
      </c>
      <c r="H243" s="36">
        <f t="shared" si="49"/>
        <v>22.3</v>
      </c>
      <c r="I243" s="40"/>
    </row>
    <row r="244" spans="1:159" s="56" customFormat="1" x14ac:dyDescent="0.2">
      <c r="A244" s="74" t="s">
        <v>21</v>
      </c>
      <c r="B244" s="73" t="s">
        <v>234</v>
      </c>
      <c r="C244" s="33" t="s">
        <v>72</v>
      </c>
      <c r="D244" s="34">
        <v>0.66</v>
      </c>
      <c r="E244" s="34">
        <v>0.12</v>
      </c>
      <c r="F244" s="34">
        <v>2.29</v>
      </c>
      <c r="G244" s="34">
        <v>13.8</v>
      </c>
      <c r="H244" s="34">
        <v>15</v>
      </c>
      <c r="I244" s="39">
        <v>113</v>
      </c>
    </row>
    <row r="245" spans="1:159" x14ac:dyDescent="0.2">
      <c r="A245" s="74"/>
      <c r="B245" s="73" t="s">
        <v>157</v>
      </c>
      <c r="C245" s="33" t="s">
        <v>26</v>
      </c>
      <c r="D245" s="34">
        <v>7.32</v>
      </c>
      <c r="E245" s="34">
        <v>2.42</v>
      </c>
      <c r="F245" s="34">
        <v>13.6</v>
      </c>
      <c r="G245" s="34">
        <v>105.84</v>
      </c>
      <c r="H245" s="34">
        <v>13.88</v>
      </c>
      <c r="I245" s="39" t="s">
        <v>156</v>
      </c>
    </row>
    <row r="246" spans="1:159" x14ac:dyDescent="0.2">
      <c r="A246" s="74"/>
      <c r="B246" s="73" t="s">
        <v>255</v>
      </c>
      <c r="C246" s="33">
        <v>200</v>
      </c>
      <c r="D246" s="34">
        <v>12.74</v>
      </c>
      <c r="E246" s="34">
        <v>15.9</v>
      </c>
      <c r="F246" s="34">
        <v>23.8</v>
      </c>
      <c r="G246" s="34">
        <v>289.42</v>
      </c>
      <c r="H246" s="34">
        <v>1.36</v>
      </c>
      <c r="I246" s="39">
        <v>69</v>
      </c>
    </row>
    <row r="247" spans="1:159" x14ac:dyDescent="0.2">
      <c r="A247" s="74"/>
      <c r="B247" s="73" t="s">
        <v>29</v>
      </c>
      <c r="C247" s="33" t="s">
        <v>97</v>
      </c>
      <c r="D247" s="34">
        <v>3.3</v>
      </c>
      <c r="E247" s="34">
        <v>0.6</v>
      </c>
      <c r="F247" s="34">
        <v>17</v>
      </c>
      <c r="G247" s="34">
        <v>90.5</v>
      </c>
      <c r="H247" s="34">
        <v>0</v>
      </c>
      <c r="I247" s="39" t="s">
        <v>28</v>
      </c>
    </row>
    <row r="248" spans="1:159" x14ac:dyDescent="0.2">
      <c r="A248" s="74"/>
      <c r="B248" s="73" t="s">
        <v>93</v>
      </c>
      <c r="C248" s="33">
        <v>180</v>
      </c>
      <c r="D248" s="34">
        <v>0.63</v>
      </c>
      <c r="E248" s="34">
        <v>0.27</v>
      </c>
      <c r="F248" s="34">
        <v>20.52</v>
      </c>
      <c r="G248" s="34">
        <v>87.3</v>
      </c>
      <c r="H248" s="34">
        <v>63</v>
      </c>
      <c r="I248" s="39" t="s">
        <v>92</v>
      </c>
    </row>
    <row r="249" spans="1:159" s="56" customFormat="1" x14ac:dyDescent="0.2">
      <c r="A249" s="89" t="s">
        <v>18</v>
      </c>
      <c r="B249" s="90"/>
      <c r="C249" s="35">
        <f>C244+C245+C246+C247+C248</f>
        <v>690</v>
      </c>
      <c r="D249" s="36">
        <f t="shared" ref="D249:H249" si="50">D244+D245+D246+D247+D248</f>
        <v>24.65</v>
      </c>
      <c r="E249" s="36">
        <f t="shared" si="50"/>
        <v>19.310000000000002</v>
      </c>
      <c r="F249" s="36">
        <f t="shared" si="50"/>
        <v>77.209999999999994</v>
      </c>
      <c r="G249" s="36">
        <f t="shared" si="50"/>
        <v>586.86</v>
      </c>
      <c r="H249" s="36">
        <f t="shared" si="50"/>
        <v>93.240000000000009</v>
      </c>
      <c r="I249" s="40"/>
    </row>
    <row r="250" spans="1:159" s="56" customFormat="1" x14ac:dyDescent="0.2">
      <c r="A250" s="74" t="s">
        <v>32</v>
      </c>
      <c r="B250" s="73" t="s">
        <v>34</v>
      </c>
      <c r="C250" s="33" t="s">
        <v>26</v>
      </c>
      <c r="D250" s="34">
        <v>5.8</v>
      </c>
      <c r="E250" s="34">
        <v>5</v>
      </c>
      <c r="F250" s="34">
        <v>9.6</v>
      </c>
      <c r="G250" s="34">
        <v>106</v>
      </c>
      <c r="H250" s="34">
        <v>2.6</v>
      </c>
      <c r="I250" s="39" t="s">
        <v>33</v>
      </c>
    </row>
    <row r="251" spans="1:159" s="1" customFormat="1" x14ac:dyDescent="0.2">
      <c r="A251" s="74"/>
      <c r="B251" s="73" t="s">
        <v>159</v>
      </c>
      <c r="C251" s="33">
        <v>60</v>
      </c>
      <c r="D251" s="34">
        <v>3.75</v>
      </c>
      <c r="E251" s="34">
        <v>6.5</v>
      </c>
      <c r="F251" s="34">
        <v>30.17</v>
      </c>
      <c r="G251" s="34">
        <v>194.16</v>
      </c>
      <c r="H251" s="34">
        <v>0</v>
      </c>
      <c r="I251" s="39" t="s">
        <v>158</v>
      </c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</row>
    <row r="252" spans="1:159" s="46" customFormat="1" ht="16.5" customHeight="1" x14ac:dyDescent="0.2">
      <c r="A252" s="89" t="s">
        <v>18</v>
      </c>
      <c r="B252" s="90"/>
      <c r="C252" s="35">
        <f>C250+C251</f>
        <v>260</v>
      </c>
      <c r="D252" s="36">
        <f t="shared" ref="D252:H252" si="51">D250+D251</f>
        <v>9.5500000000000007</v>
      </c>
      <c r="E252" s="36">
        <f t="shared" si="51"/>
        <v>11.5</v>
      </c>
      <c r="F252" s="36">
        <f t="shared" si="51"/>
        <v>39.770000000000003</v>
      </c>
      <c r="G252" s="36">
        <f t="shared" si="51"/>
        <v>300.15999999999997</v>
      </c>
      <c r="H252" s="36">
        <f t="shared" si="51"/>
        <v>2.6</v>
      </c>
      <c r="I252" s="40"/>
    </row>
    <row r="253" spans="1:159" s="46" customFormat="1" x14ac:dyDescent="0.2">
      <c r="A253" s="74" t="s">
        <v>37</v>
      </c>
      <c r="B253" s="73" t="s">
        <v>161</v>
      </c>
      <c r="C253" s="33" t="s">
        <v>180</v>
      </c>
      <c r="D253" s="34">
        <v>13.61</v>
      </c>
      <c r="E253" s="34">
        <v>14.01</v>
      </c>
      <c r="F253" s="34">
        <v>2.5099999999999998</v>
      </c>
      <c r="G253" s="34">
        <v>190.32</v>
      </c>
      <c r="H253" s="34">
        <v>0.252</v>
      </c>
      <c r="I253" s="39" t="s">
        <v>160</v>
      </c>
    </row>
    <row r="254" spans="1:159" s="46" customFormat="1" x14ac:dyDescent="0.2">
      <c r="A254" s="74"/>
      <c r="B254" s="73" t="s">
        <v>39</v>
      </c>
      <c r="C254" s="33" t="s">
        <v>97</v>
      </c>
      <c r="D254" s="34">
        <v>11.5</v>
      </c>
      <c r="E254" s="34">
        <v>0.6</v>
      </c>
      <c r="F254" s="34">
        <v>26.65</v>
      </c>
      <c r="G254" s="34">
        <v>151.35</v>
      </c>
      <c r="H254" s="34">
        <v>0</v>
      </c>
      <c r="I254" s="39" t="s">
        <v>38</v>
      </c>
    </row>
    <row r="255" spans="1:159" s="56" customFormat="1" x14ac:dyDescent="0.2">
      <c r="A255" s="74"/>
      <c r="B255" s="73" t="s">
        <v>45</v>
      </c>
      <c r="C255" s="33" t="s">
        <v>15</v>
      </c>
      <c r="D255" s="34">
        <v>3.04</v>
      </c>
      <c r="E255" s="34">
        <v>0.32</v>
      </c>
      <c r="F255" s="34">
        <v>19.68</v>
      </c>
      <c r="G255" s="34">
        <v>94</v>
      </c>
      <c r="H255" s="34">
        <v>0</v>
      </c>
      <c r="I255" s="39" t="s">
        <v>241</v>
      </c>
    </row>
    <row r="256" spans="1:159" x14ac:dyDescent="0.2">
      <c r="A256" s="74"/>
      <c r="B256" s="73" t="s">
        <v>63</v>
      </c>
      <c r="C256" s="33" t="s">
        <v>53</v>
      </c>
      <c r="D256" s="34">
        <v>0.14000000000000001</v>
      </c>
      <c r="E256" s="34">
        <v>0</v>
      </c>
      <c r="F256" s="34">
        <v>13.52</v>
      </c>
      <c r="G256" s="34">
        <v>52.6</v>
      </c>
      <c r="H256" s="34">
        <v>7.1999999999999995E-2</v>
      </c>
      <c r="I256" s="39" t="s">
        <v>62</v>
      </c>
    </row>
    <row r="257" spans="1:9" x14ac:dyDescent="0.2">
      <c r="A257" s="89" t="s">
        <v>18</v>
      </c>
      <c r="B257" s="90"/>
      <c r="C257" s="35">
        <f>C253+C254+C255+C256</f>
        <v>410</v>
      </c>
      <c r="D257" s="36">
        <f t="shared" ref="D257:H257" si="52">D253+D254+D255+D256</f>
        <v>28.29</v>
      </c>
      <c r="E257" s="36">
        <f t="shared" si="52"/>
        <v>14.93</v>
      </c>
      <c r="F257" s="36">
        <f t="shared" si="52"/>
        <v>62.36</v>
      </c>
      <c r="G257" s="36">
        <f t="shared" si="52"/>
        <v>488.27</v>
      </c>
      <c r="H257" s="36">
        <f t="shared" si="52"/>
        <v>0.32400000000000001</v>
      </c>
      <c r="I257" s="40"/>
    </row>
    <row r="258" spans="1:9" ht="13.5" customHeight="1" thickBot="1" x14ac:dyDescent="0.25">
      <c r="A258" s="107" t="s">
        <v>46</v>
      </c>
      <c r="B258" s="108"/>
      <c r="C258" s="37">
        <f>C240+C243+C249+C252+C257</f>
        <v>1928</v>
      </c>
      <c r="D258" s="38">
        <f t="shared" ref="D258:H258" si="53">D240+D243+D249+D252+D257</f>
        <v>73.859999999999985</v>
      </c>
      <c r="E258" s="38">
        <f t="shared" si="53"/>
        <v>62.660000000000004</v>
      </c>
      <c r="F258" s="38">
        <f t="shared" si="53"/>
        <v>274.08</v>
      </c>
      <c r="G258" s="38">
        <f t="shared" si="53"/>
        <v>1962.23</v>
      </c>
      <c r="H258" s="38">
        <f t="shared" si="53"/>
        <v>120.26700000000001</v>
      </c>
      <c r="I258" s="59"/>
    </row>
    <row r="259" spans="1:9" s="56" customFormat="1" ht="113.25" customHeight="1" x14ac:dyDescent="0.2">
      <c r="A259" s="79" t="s">
        <v>240</v>
      </c>
      <c r="B259" s="79"/>
      <c r="C259" s="79"/>
      <c r="D259" s="79"/>
      <c r="E259" s="79"/>
      <c r="F259" s="79"/>
      <c r="G259" s="79"/>
      <c r="H259" s="79"/>
      <c r="I259" s="79"/>
    </row>
    <row r="260" spans="1:9" hidden="1" x14ac:dyDescent="0.2">
      <c r="A260" s="42"/>
      <c r="B260" s="43"/>
      <c r="C260" s="42"/>
      <c r="D260" s="9"/>
      <c r="E260" s="44" t="s">
        <v>196</v>
      </c>
      <c r="F260" s="32"/>
      <c r="G260" s="9" t="s">
        <v>197</v>
      </c>
      <c r="H260" s="32"/>
      <c r="I260" s="9" t="s">
        <v>198</v>
      </c>
    </row>
    <row r="261" spans="1:9" s="56" customFormat="1" x14ac:dyDescent="0.2">
      <c r="A261" s="42"/>
      <c r="B261" s="43"/>
      <c r="C261" s="42"/>
      <c r="D261" s="9"/>
      <c r="E261" s="44" t="s">
        <v>196</v>
      </c>
      <c r="F261" s="32"/>
      <c r="G261" s="9" t="s">
        <v>197</v>
      </c>
      <c r="H261" s="32"/>
      <c r="I261" s="9" t="s">
        <v>198</v>
      </c>
    </row>
    <row r="262" spans="1:9" x14ac:dyDescent="0.2">
      <c r="A262" s="88" t="s">
        <v>199</v>
      </c>
      <c r="B262" s="88"/>
      <c r="C262" s="88"/>
      <c r="D262" s="88"/>
      <c r="E262" s="88"/>
      <c r="F262" s="88"/>
      <c r="G262" s="88"/>
      <c r="H262" s="88"/>
      <c r="I262" s="88"/>
    </row>
    <row r="263" spans="1:9" s="56" customFormat="1" x14ac:dyDescent="0.2">
      <c r="A263" s="47" t="s">
        <v>0</v>
      </c>
      <c r="B263" s="48" t="s">
        <v>177</v>
      </c>
      <c r="C263" s="49"/>
      <c r="D263" s="50"/>
      <c r="E263" s="50"/>
      <c r="F263" s="50"/>
      <c r="G263" s="51"/>
      <c r="H263" s="51"/>
      <c r="I263" s="51"/>
    </row>
    <row r="264" spans="1:9" ht="1.5" customHeight="1" thickBot="1" x14ac:dyDescent="0.25">
      <c r="A264" s="52"/>
      <c r="B264" s="48"/>
      <c r="C264" s="49"/>
      <c r="D264" s="50"/>
      <c r="E264" s="50"/>
      <c r="F264" s="50"/>
      <c r="G264" s="51"/>
      <c r="H264" s="51"/>
      <c r="I264" s="51"/>
    </row>
    <row r="265" spans="1:9" ht="12" hidden="1" customHeight="1" thickBot="1" x14ac:dyDescent="0.25">
      <c r="A265" s="52"/>
      <c r="B265" s="48"/>
      <c r="C265" s="49"/>
      <c r="D265" s="50"/>
      <c r="E265" s="50"/>
      <c r="F265" s="50"/>
      <c r="G265" s="51"/>
      <c r="H265" s="51"/>
      <c r="I265" s="51"/>
    </row>
    <row r="266" spans="1:9" x14ac:dyDescent="0.2">
      <c r="A266" s="100" t="s">
        <v>162</v>
      </c>
      <c r="B266" s="101"/>
      <c r="C266" s="101"/>
      <c r="D266" s="101"/>
      <c r="E266" s="101"/>
      <c r="F266" s="101"/>
      <c r="G266" s="101"/>
      <c r="H266" s="101"/>
      <c r="I266" s="102"/>
    </row>
    <row r="267" spans="1:9" x14ac:dyDescent="0.2">
      <c r="A267" s="74" t="s">
        <v>11</v>
      </c>
      <c r="B267" s="73" t="s">
        <v>200</v>
      </c>
      <c r="C267" s="33" t="s">
        <v>179</v>
      </c>
      <c r="D267" s="34">
        <v>20.7</v>
      </c>
      <c r="E267" s="34">
        <v>19.7</v>
      </c>
      <c r="F267" s="34">
        <v>31.69</v>
      </c>
      <c r="G267" s="34">
        <v>387</v>
      </c>
      <c r="H267" s="34">
        <v>0.01</v>
      </c>
      <c r="I267" s="39" t="s">
        <v>163</v>
      </c>
    </row>
    <row r="268" spans="1:9" x14ac:dyDescent="0.2">
      <c r="A268" s="74"/>
      <c r="B268" s="73" t="s">
        <v>68</v>
      </c>
      <c r="C268" s="33" t="s">
        <v>53</v>
      </c>
      <c r="D268" s="34">
        <v>1.49</v>
      </c>
      <c r="E268" s="34">
        <v>1.44</v>
      </c>
      <c r="F268" s="34">
        <v>15.62</v>
      </c>
      <c r="G268" s="34">
        <v>79.599999999999994</v>
      </c>
      <c r="H268" s="34">
        <v>0.34200000000000003</v>
      </c>
      <c r="I268" s="39" t="s">
        <v>67</v>
      </c>
    </row>
    <row r="269" spans="1:9" x14ac:dyDescent="0.2">
      <c r="A269" s="74"/>
      <c r="B269" s="73" t="s">
        <v>222</v>
      </c>
      <c r="C269" s="33" t="s">
        <v>23</v>
      </c>
      <c r="D269" s="34">
        <v>5.73</v>
      </c>
      <c r="E269" s="34">
        <v>5.29</v>
      </c>
      <c r="F269" s="34">
        <v>15.42</v>
      </c>
      <c r="G269" s="34">
        <v>133.19999999999999</v>
      </c>
      <c r="H269" s="34">
        <v>0.104</v>
      </c>
      <c r="I269" s="58" t="s">
        <v>69</v>
      </c>
    </row>
    <row r="270" spans="1:9" s="56" customFormat="1" x14ac:dyDescent="0.2">
      <c r="A270" s="89" t="s">
        <v>18</v>
      </c>
      <c r="B270" s="90"/>
      <c r="C270" s="35">
        <f>C268+C269+180</f>
        <v>405</v>
      </c>
      <c r="D270" s="36">
        <f>SUM(D267:D269)</f>
        <v>27.919999999999998</v>
      </c>
      <c r="E270" s="36">
        <f t="shared" ref="E270:H270" si="54">SUM(E267:E269)</f>
        <v>26.43</v>
      </c>
      <c r="F270" s="36">
        <f t="shared" si="54"/>
        <v>62.730000000000004</v>
      </c>
      <c r="G270" s="36">
        <f t="shared" si="54"/>
        <v>599.79999999999995</v>
      </c>
      <c r="H270" s="36">
        <f t="shared" si="54"/>
        <v>0.45600000000000002</v>
      </c>
      <c r="I270" s="40"/>
    </row>
    <row r="271" spans="1:9" x14ac:dyDescent="0.2">
      <c r="A271" s="74" t="s">
        <v>19</v>
      </c>
      <c r="B271" s="73" t="s">
        <v>195</v>
      </c>
      <c r="C271" s="33">
        <v>90</v>
      </c>
      <c r="D271" s="34">
        <v>0.47</v>
      </c>
      <c r="E271" s="34">
        <v>0.09</v>
      </c>
      <c r="F271" s="34">
        <v>9.4</v>
      </c>
      <c r="G271" s="34">
        <v>43</v>
      </c>
      <c r="H271" s="34">
        <v>1.8</v>
      </c>
      <c r="I271" s="39">
        <v>159</v>
      </c>
    </row>
    <row r="272" spans="1:9" x14ac:dyDescent="0.2">
      <c r="A272" s="74"/>
      <c r="B272" s="73" t="s">
        <v>229</v>
      </c>
      <c r="C272" s="33">
        <v>95</v>
      </c>
      <c r="D272" s="34">
        <v>0.3</v>
      </c>
      <c r="E272" s="34">
        <v>0.7</v>
      </c>
      <c r="F272" s="34">
        <v>11.95</v>
      </c>
      <c r="G272" s="34">
        <v>64.3</v>
      </c>
      <c r="H272" s="34">
        <v>20.5</v>
      </c>
      <c r="I272" s="39">
        <v>114</v>
      </c>
    </row>
    <row r="273" spans="1:9" x14ac:dyDescent="0.2">
      <c r="A273" s="89" t="s">
        <v>18</v>
      </c>
      <c r="B273" s="90"/>
      <c r="C273" s="35">
        <f>SUM(C271:C272)</f>
        <v>185</v>
      </c>
      <c r="D273" s="36">
        <f t="shared" ref="D273:H273" si="55">SUM(D271:D272)</f>
        <v>0.77</v>
      </c>
      <c r="E273" s="36">
        <f t="shared" si="55"/>
        <v>0.78999999999999992</v>
      </c>
      <c r="F273" s="36">
        <f t="shared" si="55"/>
        <v>21.35</v>
      </c>
      <c r="G273" s="36">
        <f t="shared" si="55"/>
        <v>107.3</v>
      </c>
      <c r="H273" s="36">
        <f t="shared" si="55"/>
        <v>22.3</v>
      </c>
      <c r="I273" s="40"/>
    </row>
    <row r="274" spans="1:9" s="56" customFormat="1" x14ac:dyDescent="0.2">
      <c r="A274" s="74" t="s">
        <v>21</v>
      </c>
      <c r="B274" s="73" t="s">
        <v>233</v>
      </c>
      <c r="C274" s="33">
        <v>50</v>
      </c>
      <c r="D274" s="34">
        <v>0.9</v>
      </c>
      <c r="E274" s="34">
        <v>3.1</v>
      </c>
      <c r="F274" s="34">
        <v>4.3</v>
      </c>
      <c r="G274" s="34">
        <v>41</v>
      </c>
      <c r="H274" s="34">
        <v>3</v>
      </c>
      <c r="I274" s="39">
        <v>121</v>
      </c>
    </row>
    <row r="275" spans="1:9" x14ac:dyDescent="0.2">
      <c r="A275" s="74"/>
      <c r="B275" s="73" t="s">
        <v>165</v>
      </c>
      <c r="C275" s="33" t="s">
        <v>26</v>
      </c>
      <c r="D275" s="34">
        <v>2.68</v>
      </c>
      <c r="E275" s="34">
        <v>1.88</v>
      </c>
      <c r="F275" s="34">
        <v>11.7</v>
      </c>
      <c r="G275" s="34">
        <v>73.900000000000006</v>
      </c>
      <c r="H275" s="34">
        <v>16.399999999999999</v>
      </c>
      <c r="I275" s="39" t="s">
        <v>164</v>
      </c>
    </row>
    <row r="276" spans="1:9" x14ac:dyDescent="0.2">
      <c r="A276" s="74"/>
      <c r="B276" s="73" t="s">
        <v>167</v>
      </c>
      <c r="C276" s="33" t="s">
        <v>178</v>
      </c>
      <c r="D276" s="34">
        <v>12.89</v>
      </c>
      <c r="E276" s="34">
        <v>12.92</v>
      </c>
      <c r="F276" s="34">
        <v>3.55</v>
      </c>
      <c r="G276" s="34">
        <v>176.73</v>
      </c>
      <c r="H276" s="34">
        <v>4.008</v>
      </c>
      <c r="I276" s="39" t="s">
        <v>166</v>
      </c>
    </row>
    <row r="277" spans="1:9" x14ac:dyDescent="0.2">
      <c r="A277" s="74"/>
      <c r="B277" s="73" t="s">
        <v>169</v>
      </c>
      <c r="C277" s="33" t="s">
        <v>41</v>
      </c>
      <c r="D277" s="34">
        <v>3.06</v>
      </c>
      <c r="E277" s="34">
        <v>4.49</v>
      </c>
      <c r="F277" s="34">
        <v>20.98</v>
      </c>
      <c r="G277" s="34">
        <v>139.5</v>
      </c>
      <c r="H277" s="34">
        <v>0</v>
      </c>
      <c r="I277" s="39" t="s">
        <v>168</v>
      </c>
    </row>
    <row r="278" spans="1:9" ht="13.5" customHeight="1" x14ac:dyDescent="0.2">
      <c r="A278" s="74"/>
      <c r="B278" s="73" t="s">
        <v>29</v>
      </c>
      <c r="C278" s="33" t="s">
        <v>97</v>
      </c>
      <c r="D278" s="34">
        <v>3.3</v>
      </c>
      <c r="E278" s="34">
        <v>0.6</v>
      </c>
      <c r="F278" s="34">
        <v>17</v>
      </c>
      <c r="G278" s="34">
        <v>90.5</v>
      </c>
      <c r="H278" s="34">
        <v>0</v>
      </c>
      <c r="I278" s="39" t="s">
        <v>28</v>
      </c>
    </row>
    <row r="279" spans="1:9" s="56" customFormat="1" x14ac:dyDescent="0.2">
      <c r="A279" s="74"/>
      <c r="B279" s="73" t="s">
        <v>244</v>
      </c>
      <c r="C279" s="33">
        <v>150</v>
      </c>
      <c r="D279" s="34">
        <v>0.75</v>
      </c>
      <c r="E279" s="34">
        <v>0</v>
      </c>
      <c r="F279" s="34">
        <v>19.05</v>
      </c>
      <c r="G279" s="34">
        <v>82.5</v>
      </c>
      <c r="H279" s="34">
        <v>6</v>
      </c>
      <c r="I279" s="39" t="s">
        <v>20</v>
      </c>
    </row>
    <row r="280" spans="1:9" s="56" customFormat="1" x14ac:dyDescent="0.2">
      <c r="A280" s="89" t="s">
        <v>18</v>
      </c>
      <c r="B280" s="90"/>
      <c r="C280" s="35">
        <f>C275+C276+C277+C278+C279+110</f>
        <v>690</v>
      </c>
      <c r="D280" s="36">
        <f>SUM(D274:D279)</f>
        <v>23.58</v>
      </c>
      <c r="E280" s="36">
        <f t="shared" ref="E280:H280" si="56">SUM(E274:E279)</f>
        <v>22.990000000000002</v>
      </c>
      <c r="F280" s="36">
        <f t="shared" si="56"/>
        <v>76.58</v>
      </c>
      <c r="G280" s="36">
        <f t="shared" si="56"/>
        <v>604.13</v>
      </c>
      <c r="H280" s="36">
        <f t="shared" si="56"/>
        <v>29.407999999999998</v>
      </c>
      <c r="I280" s="40"/>
    </row>
    <row r="281" spans="1:9" s="56" customFormat="1" x14ac:dyDescent="0.2">
      <c r="A281" s="74" t="s">
        <v>32</v>
      </c>
      <c r="B281" s="73" t="s">
        <v>219</v>
      </c>
      <c r="C281" s="33" t="s">
        <v>26</v>
      </c>
      <c r="D281" s="34">
        <v>5.8</v>
      </c>
      <c r="E281" s="34">
        <v>5</v>
      </c>
      <c r="F281" s="34">
        <v>8</v>
      </c>
      <c r="G281" s="34">
        <v>100</v>
      </c>
      <c r="H281" s="34">
        <v>1.4</v>
      </c>
      <c r="I281" s="39" t="s">
        <v>94</v>
      </c>
    </row>
    <row r="282" spans="1:9" s="56" customFormat="1" x14ac:dyDescent="0.2">
      <c r="A282" s="74"/>
      <c r="B282" s="73" t="s">
        <v>148</v>
      </c>
      <c r="C282" s="33" t="s">
        <v>15</v>
      </c>
      <c r="D282" s="34">
        <v>3</v>
      </c>
      <c r="E282" s="34">
        <v>3.92</v>
      </c>
      <c r="F282" s="34">
        <v>29.76</v>
      </c>
      <c r="G282" s="34">
        <v>166.8</v>
      </c>
      <c r="H282" s="34">
        <v>0</v>
      </c>
      <c r="I282" s="39" t="s">
        <v>147</v>
      </c>
    </row>
    <row r="283" spans="1:9" s="60" customFormat="1" ht="16.5" customHeight="1" x14ac:dyDescent="0.2">
      <c r="A283" s="89" t="s">
        <v>18</v>
      </c>
      <c r="B283" s="90"/>
      <c r="C283" s="35">
        <f>C281+C282</f>
        <v>240</v>
      </c>
      <c r="D283" s="36">
        <f t="shared" ref="D283:H283" si="57">D281+D282</f>
        <v>8.8000000000000007</v>
      </c>
      <c r="E283" s="36">
        <f t="shared" si="57"/>
        <v>8.92</v>
      </c>
      <c r="F283" s="36">
        <f t="shared" si="57"/>
        <v>37.760000000000005</v>
      </c>
      <c r="G283" s="36">
        <f t="shared" si="57"/>
        <v>266.8</v>
      </c>
      <c r="H283" s="36">
        <f t="shared" si="57"/>
        <v>1.4</v>
      </c>
      <c r="I283" s="40"/>
    </row>
    <row r="284" spans="1:9" x14ac:dyDescent="0.2">
      <c r="A284" s="74" t="s">
        <v>37</v>
      </c>
      <c r="B284" s="73" t="s">
        <v>171</v>
      </c>
      <c r="C284" s="33">
        <v>100</v>
      </c>
      <c r="D284" s="34">
        <v>11.52</v>
      </c>
      <c r="E284" s="34">
        <v>24.36</v>
      </c>
      <c r="F284" s="34">
        <v>4.5599999999999996</v>
      </c>
      <c r="G284" s="34">
        <v>283.2</v>
      </c>
      <c r="H284" s="34">
        <v>3.72</v>
      </c>
      <c r="I284" s="39" t="s">
        <v>170</v>
      </c>
    </row>
    <row r="285" spans="1:9" x14ac:dyDescent="0.2">
      <c r="A285" s="74"/>
      <c r="B285" s="73" t="s">
        <v>76</v>
      </c>
      <c r="C285" s="33" t="s">
        <v>53</v>
      </c>
      <c r="D285" s="34">
        <v>3.92</v>
      </c>
      <c r="E285" s="34">
        <v>4.55</v>
      </c>
      <c r="F285" s="34">
        <v>26.12</v>
      </c>
      <c r="G285" s="34">
        <v>161.55000000000001</v>
      </c>
      <c r="H285" s="34">
        <v>30.564</v>
      </c>
      <c r="I285" s="39" t="s">
        <v>75</v>
      </c>
    </row>
    <row r="286" spans="1:9" x14ac:dyDescent="0.2">
      <c r="A286" s="74"/>
      <c r="B286" s="73" t="s">
        <v>45</v>
      </c>
      <c r="C286" s="33" t="s">
        <v>15</v>
      </c>
      <c r="D286" s="34">
        <v>3.04</v>
      </c>
      <c r="E286" s="34">
        <v>0.32</v>
      </c>
      <c r="F286" s="34">
        <v>19.68</v>
      </c>
      <c r="G286" s="34">
        <v>94</v>
      </c>
      <c r="H286" s="34">
        <v>0</v>
      </c>
      <c r="I286" s="39" t="s">
        <v>241</v>
      </c>
    </row>
    <row r="287" spans="1:9" ht="25.5" x14ac:dyDescent="0.2">
      <c r="A287" s="74"/>
      <c r="B287" s="73" t="s">
        <v>173</v>
      </c>
      <c r="C287" s="33" t="s">
        <v>53</v>
      </c>
      <c r="D287" s="34">
        <v>1.26</v>
      </c>
      <c r="E287" s="34">
        <v>0</v>
      </c>
      <c r="F287" s="34">
        <v>26.1</v>
      </c>
      <c r="G287" s="34">
        <v>109.8</v>
      </c>
      <c r="H287" s="34">
        <v>0</v>
      </c>
      <c r="I287" s="39" t="s">
        <v>172</v>
      </c>
    </row>
    <row r="288" spans="1:9" x14ac:dyDescent="0.2">
      <c r="A288" s="89" t="s">
        <v>18</v>
      </c>
      <c r="B288" s="90"/>
      <c r="C288" s="35">
        <f>C284+C285+C286+C287</f>
        <v>500</v>
      </c>
      <c r="D288" s="36">
        <f t="shared" ref="D288:H288" si="58">D284+D285+D286+D287</f>
        <v>19.740000000000002</v>
      </c>
      <c r="E288" s="36">
        <f t="shared" si="58"/>
        <v>29.23</v>
      </c>
      <c r="F288" s="36">
        <f t="shared" si="58"/>
        <v>76.460000000000008</v>
      </c>
      <c r="G288" s="36">
        <f t="shared" si="58"/>
        <v>648.54999999999995</v>
      </c>
      <c r="H288" s="36">
        <f t="shared" si="58"/>
        <v>34.283999999999999</v>
      </c>
      <c r="I288" s="40"/>
    </row>
    <row r="289" spans="1:9" ht="13.5" thickBot="1" x14ac:dyDescent="0.25">
      <c r="A289" s="107" t="s">
        <v>46</v>
      </c>
      <c r="B289" s="108"/>
      <c r="C289" s="37">
        <f>C270+C273+C280+C283+C288</f>
        <v>2020</v>
      </c>
      <c r="D289" s="38">
        <f t="shared" ref="D289:H289" si="59">D270+D273+D280+D283+D288</f>
        <v>80.81</v>
      </c>
      <c r="E289" s="38">
        <f t="shared" si="59"/>
        <v>88.36</v>
      </c>
      <c r="F289" s="38">
        <f t="shared" si="59"/>
        <v>274.88</v>
      </c>
      <c r="G289" s="38">
        <f t="shared" si="59"/>
        <v>2226.58</v>
      </c>
      <c r="H289" s="38">
        <f t="shared" si="59"/>
        <v>87.847999999999999</v>
      </c>
      <c r="I289" s="57"/>
    </row>
    <row r="290" spans="1:9" x14ac:dyDescent="0.2">
      <c r="A290" s="100" t="s">
        <v>174</v>
      </c>
      <c r="B290" s="101"/>
      <c r="C290" s="61">
        <f t="shared" ref="C290:H290" si="60">C29+C58+C86+C114+C142+C172+C200+C230+C258+C289</f>
        <v>19644</v>
      </c>
      <c r="D290" s="62">
        <f t="shared" si="60"/>
        <v>690.35000000000014</v>
      </c>
      <c r="E290" s="62">
        <f t="shared" si="60"/>
        <v>620.87</v>
      </c>
      <c r="F290" s="62">
        <f t="shared" si="60"/>
        <v>2760.73</v>
      </c>
      <c r="G290" s="62">
        <f t="shared" si="60"/>
        <v>19320.940000000002</v>
      </c>
      <c r="H290" s="62">
        <f t="shared" si="60"/>
        <v>990.125</v>
      </c>
      <c r="I290" s="63"/>
    </row>
    <row r="291" spans="1:9" ht="12.75" customHeight="1" x14ac:dyDescent="0.2">
      <c r="A291" s="89" t="s">
        <v>175</v>
      </c>
      <c r="B291" s="90"/>
      <c r="C291" s="35">
        <f>C290/10</f>
        <v>1964.4</v>
      </c>
      <c r="D291" s="36">
        <f t="shared" ref="D291:H291" si="61">D290/10</f>
        <v>69.035000000000011</v>
      </c>
      <c r="E291" s="36">
        <f t="shared" si="61"/>
        <v>62.087000000000003</v>
      </c>
      <c r="F291" s="36">
        <f t="shared" si="61"/>
        <v>276.07299999999998</v>
      </c>
      <c r="G291" s="36">
        <f t="shared" si="61"/>
        <v>1932.0940000000003</v>
      </c>
      <c r="H291" s="36">
        <f t="shared" si="61"/>
        <v>99.012500000000003</v>
      </c>
      <c r="I291" s="40"/>
    </row>
    <row r="292" spans="1:9" ht="25.5" customHeight="1" thickBot="1" x14ac:dyDescent="0.25">
      <c r="A292" s="114" t="s">
        <v>176</v>
      </c>
      <c r="B292" s="115"/>
      <c r="C292" s="64"/>
      <c r="D292" s="64">
        <f>D291*100/1963</f>
        <v>3.5168110035659708</v>
      </c>
      <c r="E292" s="64">
        <f t="shared" ref="E292:G292" si="62">E291*100/1963</f>
        <v>3.1628629648497202</v>
      </c>
      <c r="F292" s="64">
        <f t="shared" si="62"/>
        <v>14.063830871115639</v>
      </c>
      <c r="G292" s="64">
        <f t="shared" si="62"/>
        <v>98.42557310239431</v>
      </c>
      <c r="H292" s="64"/>
      <c r="I292" s="65"/>
    </row>
    <row r="293" spans="1:9" ht="81.75" customHeight="1" x14ac:dyDescent="0.2">
      <c r="A293" s="79" t="s">
        <v>240</v>
      </c>
      <c r="B293" s="79"/>
      <c r="C293" s="79"/>
      <c r="D293" s="79"/>
      <c r="E293" s="79"/>
      <c r="F293" s="79"/>
      <c r="G293" s="79"/>
      <c r="H293" s="79"/>
      <c r="I293" s="79"/>
    </row>
    <row r="294" spans="1:9" x14ac:dyDescent="0.2">
      <c r="A294" s="32"/>
      <c r="B294" s="66"/>
      <c r="C294" s="67"/>
      <c r="D294" s="68"/>
      <c r="E294" s="68"/>
      <c r="F294" s="68"/>
      <c r="G294" s="68"/>
      <c r="H294" s="68"/>
      <c r="I294" s="32"/>
    </row>
    <row r="295" spans="1:9" x14ac:dyDescent="0.2">
      <c r="A295" s="32"/>
      <c r="B295" s="66"/>
      <c r="C295" s="67"/>
      <c r="D295" s="68"/>
      <c r="E295" s="68"/>
      <c r="F295" s="68"/>
      <c r="G295" s="32"/>
      <c r="H295" s="32"/>
      <c r="I295" s="32"/>
    </row>
    <row r="296" spans="1:9" ht="0.75" customHeight="1" x14ac:dyDescent="0.2">
      <c r="A296" s="32"/>
      <c r="B296" s="66"/>
      <c r="C296" s="67"/>
      <c r="D296" s="68"/>
      <c r="E296" s="68"/>
      <c r="F296" s="68"/>
      <c r="G296" s="32"/>
      <c r="H296" s="32"/>
      <c r="I296" s="32"/>
    </row>
    <row r="297" spans="1:9" hidden="1" x14ac:dyDescent="0.2">
      <c r="A297" s="32"/>
      <c r="B297" s="66"/>
      <c r="C297" s="67"/>
      <c r="D297" s="68"/>
      <c r="E297" s="68"/>
      <c r="F297" s="68"/>
      <c r="G297" s="32"/>
      <c r="H297" s="32"/>
      <c r="I297" s="32"/>
    </row>
    <row r="298" spans="1:9" hidden="1" x14ac:dyDescent="0.2">
      <c r="A298" s="32"/>
      <c r="B298" s="66"/>
      <c r="C298" s="67"/>
      <c r="D298" s="68"/>
      <c r="E298" s="68"/>
      <c r="F298" s="68"/>
      <c r="G298" s="32"/>
      <c r="H298" s="32"/>
      <c r="I298" s="32"/>
    </row>
    <row r="299" spans="1:9" hidden="1" x14ac:dyDescent="0.2">
      <c r="A299" s="32"/>
      <c r="B299" s="66"/>
      <c r="C299" s="67"/>
      <c r="D299" s="68"/>
      <c r="E299" s="68"/>
      <c r="F299" s="68"/>
      <c r="G299" s="32"/>
      <c r="H299" s="32"/>
      <c r="I299" s="32"/>
    </row>
    <row r="300" spans="1:9" hidden="1" x14ac:dyDescent="0.2">
      <c r="A300" s="32"/>
      <c r="B300" s="66"/>
      <c r="C300" s="67"/>
      <c r="D300" s="68"/>
      <c r="E300" s="68"/>
      <c r="F300" s="68"/>
      <c r="G300" s="32"/>
      <c r="H300" s="32"/>
      <c r="I300" s="32"/>
    </row>
    <row r="301" spans="1:9" hidden="1" x14ac:dyDescent="0.2">
      <c r="A301" s="32"/>
      <c r="B301" s="66"/>
      <c r="C301" s="67"/>
      <c r="D301" s="68"/>
      <c r="E301" s="68"/>
      <c r="F301" s="68"/>
      <c r="G301" s="32"/>
      <c r="H301" s="32"/>
      <c r="I301" s="32"/>
    </row>
    <row r="302" spans="1:9" hidden="1" x14ac:dyDescent="0.2">
      <c r="A302" s="32"/>
      <c r="B302" s="66"/>
      <c r="C302" s="67"/>
      <c r="D302" s="68"/>
      <c r="E302" s="68"/>
      <c r="F302" s="68"/>
      <c r="G302" s="32"/>
      <c r="H302" s="32"/>
      <c r="I302" s="32"/>
    </row>
    <row r="303" spans="1:9" hidden="1" x14ac:dyDescent="0.2">
      <c r="A303" s="32"/>
      <c r="B303" s="66"/>
      <c r="C303" s="67"/>
      <c r="D303" s="68"/>
      <c r="E303" s="68"/>
      <c r="F303" s="68"/>
      <c r="G303" s="32"/>
      <c r="H303" s="32"/>
      <c r="I303" s="32"/>
    </row>
    <row r="304" spans="1:9" hidden="1" x14ac:dyDescent="0.2">
      <c r="A304" s="32"/>
      <c r="B304" s="66"/>
      <c r="C304" s="67"/>
      <c r="D304" s="68"/>
      <c r="E304" s="68"/>
      <c r="F304" s="68"/>
      <c r="G304" s="32"/>
      <c r="H304" s="32"/>
      <c r="I304" s="32"/>
    </row>
    <row r="305" spans="1:9" hidden="1" x14ac:dyDescent="0.2">
      <c r="A305" s="32"/>
      <c r="B305" s="66"/>
      <c r="C305" s="67"/>
      <c r="D305" s="68"/>
      <c r="E305" s="68"/>
      <c r="F305" s="68"/>
      <c r="G305" s="32"/>
      <c r="H305" s="32"/>
      <c r="I305" s="32"/>
    </row>
    <row r="306" spans="1:9" hidden="1" x14ac:dyDescent="0.2">
      <c r="A306" s="32"/>
      <c r="B306" s="66"/>
      <c r="C306" s="67"/>
      <c r="D306" s="68"/>
      <c r="E306" s="68"/>
      <c r="F306" s="68"/>
      <c r="G306" s="32"/>
      <c r="H306" s="32"/>
      <c r="I306" s="32"/>
    </row>
    <row r="307" spans="1:9" ht="16.5" thickBot="1" x14ac:dyDescent="0.3">
      <c r="A307" s="86" t="s">
        <v>205</v>
      </c>
      <c r="B307" s="86"/>
      <c r="C307" s="86"/>
      <c r="D307" s="86"/>
      <c r="E307" s="86"/>
      <c r="F307" s="86"/>
      <c r="G307" s="86"/>
      <c r="H307" s="86"/>
      <c r="I307" s="86"/>
    </row>
    <row r="308" spans="1:9" ht="51" x14ac:dyDescent="0.2">
      <c r="A308" s="3" t="s">
        <v>206</v>
      </c>
      <c r="B308" s="87" t="s">
        <v>2</v>
      </c>
      <c r="C308" s="87"/>
      <c r="D308" s="4" t="s">
        <v>207</v>
      </c>
      <c r="E308" s="4" t="s">
        <v>208</v>
      </c>
      <c r="F308" s="4" t="s">
        <v>209</v>
      </c>
      <c r="G308" s="5" t="s">
        <v>210</v>
      </c>
      <c r="H308" s="6" t="s">
        <v>211</v>
      </c>
      <c r="I308" s="6" t="s">
        <v>212</v>
      </c>
    </row>
    <row r="309" spans="1:9" x14ac:dyDescent="0.2">
      <c r="A309" s="7">
        <v>1</v>
      </c>
      <c r="B309" s="75" t="s">
        <v>11</v>
      </c>
      <c r="C309" s="75"/>
      <c r="D309" s="8">
        <f>D11+D39+D68+D95+D124+D153+D182+D210+D240+D270</f>
        <v>151.24</v>
      </c>
      <c r="E309" s="8">
        <f>E11+E39+E68+E95+E124+E153+E182+E210+E240+E270</f>
        <v>165.12000000000003</v>
      </c>
      <c r="F309" s="8">
        <f>F11+F39+F68+F95+F124+F153+F182+F210+F240+F270</f>
        <v>670.2600000000001</v>
      </c>
      <c r="G309" s="8">
        <f>G11+G39+G68+G95+G124+G153+G182+G210+G240+G270</f>
        <v>4644.1099999999997</v>
      </c>
      <c r="H309" s="9" t="s">
        <v>213</v>
      </c>
      <c r="I309" s="10">
        <f>G309*100/G314</f>
        <v>24.036666953057146</v>
      </c>
    </row>
    <row r="310" spans="1:9" x14ac:dyDescent="0.2">
      <c r="A310" s="7">
        <v>2</v>
      </c>
      <c r="B310" s="75" t="s">
        <v>221</v>
      </c>
      <c r="C310" s="75"/>
      <c r="D310" s="8">
        <f>D13+D42+D71+D98+D127+D156+D185+D213+D243+D273</f>
        <v>7.6799999999999979</v>
      </c>
      <c r="E310" s="8">
        <f>E13+E42+E71+E98+E127+E156+E185+E213+E243+E273</f>
        <v>7.1099999999999994</v>
      </c>
      <c r="F310" s="8">
        <f>F13+F42+F71+F98+F127+F156+F185+F213+F243+F273</f>
        <v>211.2</v>
      </c>
      <c r="G310" s="41">
        <f>G13+G42+G71+G98+G127+G156+G185+G213+G243+G273</f>
        <v>1048.1999999999998</v>
      </c>
      <c r="H310" s="11">
        <v>5</v>
      </c>
      <c r="I310" s="10">
        <f>G310*100/G314</f>
        <v>5.4252018794116639</v>
      </c>
    </row>
    <row r="311" spans="1:9" x14ac:dyDescent="0.2">
      <c r="A311" s="7">
        <v>3</v>
      </c>
      <c r="B311" s="75" t="s">
        <v>21</v>
      </c>
      <c r="C311" s="75"/>
      <c r="D311" s="8">
        <f>D19+D49+D78+D105+D134+D163+D192+D221+D249+D280</f>
        <v>265.78000000000003</v>
      </c>
      <c r="E311" s="8">
        <f>E19+E49+E78+E105+E134+E163+E192+E221+E249+E280</f>
        <v>208.42000000000002</v>
      </c>
      <c r="F311" s="8">
        <f>F19+F49+F78+F105+F134+F163+F192+F221+F249+F280</f>
        <v>798.09</v>
      </c>
      <c r="G311" s="8">
        <f>G19+G49+G78+G105+G134+G163+G192+G221+G249+G280</f>
        <v>6158.0899999999992</v>
      </c>
      <c r="H311" s="9" t="s">
        <v>214</v>
      </c>
      <c r="I311" s="10">
        <f>G311*100/G314</f>
        <v>31.872621104356202</v>
      </c>
    </row>
    <row r="312" spans="1:9" x14ac:dyDescent="0.2">
      <c r="A312" s="7">
        <v>4</v>
      </c>
      <c r="B312" s="75" t="s">
        <v>32</v>
      </c>
      <c r="C312" s="75"/>
      <c r="D312" s="8">
        <f>D22+D52+D81+D108+D137+D166+D195+D224+D252+D283</f>
        <v>90.949999999999989</v>
      </c>
      <c r="E312" s="8">
        <f>E22+E52+E81+E108+E137+E166+E195+E224+E252+E283</f>
        <v>88.110000000000014</v>
      </c>
      <c r="F312" s="8">
        <f>F22+F52+F81+F108+F137+F166+F195+F224+F252+F283</f>
        <v>398.02</v>
      </c>
      <c r="G312" s="8">
        <f>G22+G52+G81+G108+G137+G166+G195+G224+G252+G283</f>
        <v>2678.8</v>
      </c>
      <c r="H312" s="11" t="s">
        <v>215</v>
      </c>
      <c r="I312" s="10">
        <f>G312*100/G314</f>
        <v>13.86474985171529</v>
      </c>
    </row>
    <row r="313" spans="1:9" x14ac:dyDescent="0.2">
      <c r="A313" s="12">
        <v>5</v>
      </c>
      <c r="B313" s="13" t="s">
        <v>37</v>
      </c>
      <c r="C313" s="14"/>
      <c r="D313" s="15">
        <f>D28+D57+D85+D113+D141+D171+D199+D229+D257+D288</f>
        <v>174.70000000000002</v>
      </c>
      <c r="E313" s="15">
        <f>E28+E57+E85+E113+E141+E171+E199+E229+E257+E288</f>
        <v>152.10999999999999</v>
      </c>
      <c r="F313" s="15">
        <f>F28+F57+F85+F113+F141+F171+F199+F229+F257+F288</f>
        <v>683.16000000000008</v>
      </c>
      <c r="G313" s="15">
        <f>G28+G57+G85+G113+G141+G171+G199+G229+G257+G288</f>
        <v>4791.7400000000007</v>
      </c>
      <c r="H313" s="9" t="s">
        <v>213</v>
      </c>
      <c r="I313" s="10">
        <f>G313*100/G314</f>
        <v>24.800760211459696</v>
      </c>
    </row>
    <row r="314" spans="1:9" ht="13.5" thickBot="1" x14ac:dyDescent="0.25">
      <c r="A314" s="16"/>
      <c r="B314" s="80" t="s">
        <v>216</v>
      </c>
      <c r="C314" s="81"/>
      <c r="D314" s="17">
        <f>SUM(D309:D313)</f>
        <v>690.35000000000014</v>
      </c>
      <c r="E314" s="17">
        <f>SUM(E309:E313)</f>
        <v>620.87</v>
      </c>
      <c r="F314" s="17">
        <f>SUM(F309:F313)</f>
        <v>2760.7300000000005</v>
      </c>
      <c r="G314" s="18">
        <f>SUM(G309:G313)</f>
        <v>19320.939999999999</v>
      </c>
      <c r="H314" s="19"/>
      <c r="I314" s="19"/>
    </row>
    <row r="315" spans="1:9" x14ac:dyDescent="0.2">
      <c r="A315" s="20"/>
      <c r="B315" s="21"/>
      <c r="C315" s="21"/>
      <c r="D315" s="22"/>
      <c r="E315" s="19"/>
      <c r="F315" s="22"/>
      <c r="G315" s="19"/>
      <c r="H315" s="19"/>
      <c r="I315" s="19"/>
    </row>
    <row r="316" spans="1:9" ht="16.5" thickBot="1" x14ac:dyDescent="0.25">
      <c r="A316" s="82" t="s">
        <v>217</v>
      </c>
      <c r="B316" s="83"/>
      <c r="C316" s="83"/>
      <c r="D316" s="83"/>
      <c r="E316" s="83"/>
      <c r="F316" s="83"/>
      <c r="G316" s="83"/>
      <c r="H316" s="83"/>
      <c r="I316" s="83"/>
    </row>
    <row r="317" spans="1:9" ht="51" x14ac:dyDescent="0.2">
      <c r="A317" s="3" t="s">
        <v>206</v>
      </c>
      <c r="B317" s="84" t="s">
        <v>2</v>
      </c>
      <c r="C317" s="85"/>
      <c r="D317" s="4" t="s">
        <v>207</v>
      </c>
      <c r="E317" s="4" t="s">
        <v>208</v>
      </c>
      <c r="F317" s="4" t="s">
        <v>209</v>
      </c>
      <c r="G317" s="5" t="s">
        <v>210</v>
      </c>
      <c r="H317" s="6"/>
      <c r="I317" s="6"/>
    </row>
    <row r="318" spans="1:9" x14ac:dyDescent="0.2">
      <c r="A318" s="7">
        <v>1</v>
      </c>
      <c r="B318" s="75" t="s">
        <v>11</v>
      </c>
      <c r="C318" s="75"/>
      <c r="D318" s="23">
        <f>D309/10</f>
        <v>15.124000000000001</v>
      </c>
      <c r="E318" s="23">
        <f>E309/10</f>
        <v>16.512000000000004</v>
      </c>
      <c r="F318" s="23">
        <f>F309/10</f>
        <v>67.02600000000001</v>
      </c>
      <c r="G318" s="24">
        <f>G309/10</f>
        <v>464.41099999999994</v>
      </c>
      <c r="H318" s="9"/>
      <c r="I318" s="9"/>
    </row>
    <row r="319" spans="1:9" x14ac:dyDescent="0.2">
      <c r="A319" s="7">
        <v>2</v>
      </c>
      <c r="B319" s="75" t="s">
        <v>221</v>
      </c>
      <c r="C319" s="75"/>
      <c r="D319" s="23">
        <f>D310/10</f>
        <v>0.76799999999999979</v>
      </c>
      <c r="E319" s="23">
        <f t="shared" ref="E319:G319" si="63">E310/10</f>
        <v>0.71099999999999997</v>
      </c>
      <c r="F319" s="23">
        <f t="shared" si="63"/>
        <v>21.119999999999997</v>
      </c>
      <c r="G319" s="23">
        <f t="shared" si="63"/>
        <v>104.81999999999998</v>
      </c>
      <c r="H319" s="9"/>
      <c r="I319" s="9"/>
    </row>
    <row r="320" spans="1:9" x14ac:dyDescent="0.2">
      <c r="A320" s="7">
        <v>3</v>
      </c>
      <c r="B320" s="75" t="s">
        <v>21</v>
      </c>
      <c r="C320" s="75"/>
      <c r="D320" s="23">
        <f t="shared" ref="D320:G321" si="64">D311/10</f>
        <v>26.578000000000003</v>
      </c>
      <c r="E320" s="23">
        <f t="shared" si="64"/>
        <v>20.842000000000002</v>
      </c>
      <c r="F320" s="23">
        <f t="shared" si="64"/>
        <v>79.808999999999997</v>
      </c>
      <c r="G320" s="25">
        <f t="shared" si="64"/>
        <v>615.80899999999997</v>
      </c>
      <c r="H320" s="9"/>
      <c r="I320" s="9"/>
    </row>
    <row r="321" spans="1:9" x14ac:dyDescent="0.2">
      <c r="A321" s="7">
        <v>4</v>
      </c>
      <c r="B321" s="75" t="s">
        <v>32</v>
      </c>
      <c r="C321" s="75"/>
      <c r="D321" s="23">
        <f t="shared" si="64"/>
        <v>9.0949999999999989</v>
      </c>
      <c r="E321" s="23">
        <f t="shared" si="64"/>
        <v>8.8110000000000017</v>
      </c>
      <c r="F321" s="23">
        <f t="shared" si="64"/>
        <v>39.802</v>
      </c>
      <c r="G321" s="25">
        <f t="shared" si="64"/>
        <v>267.88</v>
      </c>
      <c r="H321" s="9"/>
      <c r="I321" s="9"/>
    </row>
    <row r="322" spans="1:9" x14ac:dyDescent="0.2">
      <c r="A322" s="12">
        <v>5</v>
      </c>
      <c r="B322" s="76" t="s">
        <v>37</v>
      </c>
      <c r="C322" s="77"/>
      <c r="D322" s="26">
        <f>D313/10</f>
        <v>17.470000000000002</v>
      </c>
      <c r="E322" s="26">
        <f>E313/10</f>
        <v>15.210999999999999</v>
      </c>
      <c r="F322" s="26">
        <f>F313/10</f>
        <v>68.316000000000003</v>
      </c>
      <c r="G322" s="27">
        <f>G313/10</f>
        <v>479.17400000000009</v>
      </c>
      <c r="H322" s="9"/>
      <c r="I322" s="9"/>
    </row>
    <row r="323" spans="1:9" ht="13.5" thickBot="1" x14ac:dyDescent="0.25">
      <c r="A323" s="16"/>
      <c r="B323" s="78" t="s">
        <v>216</v>
      </c>
      <c r="C323" s="78"/>
      <c r="D323" s="28">
        <f>SUM(D318:D322)</f>
        <v>69.034999999999997</v>
      </c>
      <c r="E323" s="28">
        <f>SUM(E318:E322)</f>
        <v>62.087000000000003</v>
      </c>
      <c r="F323" s="28">
        <f>SUM(F318:F322)</f>
        <v>276.07299999999998</v>
      </c>
      <c r="G323" s="29">
        <f>SUM(G318:G322)</f>
        <v>1932.0940000000001</v>
      </c>
      <c r="H323" s="19"/>
      <c r="I323" s="30"/>
    </row>
    <row r="324" spans="1:9" x14ac:dyDescent="0.2">
      <c r="A324" s="32"/>
      <c r="B324" s="66"/>
      <c r="C324" s="67"/>
      <c r="D324" s="31"/>
      <c r="E324" s="31"/>
      <c r="F324" s="31"/>
      <c r="G324" s="31"/>
      <c r="H324" s="32"/>
      <c r="I324" s="32"/>
    </row>
    <row r="325" spans="1:9" ht="13.5" thickBot="1" x14ac:dyDescent="0.25">
      <c r="A325" s="32"/>
      <c r="B325" s="66"/>
      <c r="C325" s="67"/>
      <c r="D325" s="68"/>
      <c r="E325" s="68"/>
      <c r="F325" s="68"/>
      <c r="G325" s="32"/>
      <c r="H325" s="32"/>
      <c r="I325" s="32"/>
    </row>
    <row r="326" spans="1:9" ht="85.5" customHeight="1" x14ac:dyDescent="0.2">
      <c r="A326" s="79" t="s">
        <v>240</v>
      </c>
      <c r="B326" s="79"/>
      <c r="C326" s="79"/>
      <c r="D326" s="79"/>
      <c r="E326" s="79"/>
      <c r="F326" s="79"/>
      <c r="G326" s="79"/>
      <c r="H326" s="79"/>
      <c r="I326" s="79"/>
    </row>
    <row r="327" spans="1:9" x14ac:dyDescent="0.2">
      <c r="A327" s="32"/>
      <c r="B327" s="66"/>
      <c r="C327" s="67"/>
      <c r="D327" s="68"/>
      <c r="E327" s="68"/>
      <c r="F327" s="68"/>
      <c r="G327" s="32"/>
      <c r="H327" s="32"/>
      <c r="I327" s="32"/>
    </row>
    <row r="328" spans="1:9" x14ac:dyDescent="0.2">
      <c r="A328" s="32"/>
      <c r="B328" s="66"/>
      <c r="C328" s="67"/>
      <c r="D328" s="68"/>
      <c r="E328" s="68"/>
      <c r="F328" s="68"/>
      <c r="G328" s="32"/>
      <c r="H328" s="32"/>
      <c r="I328" s="32"/>
    </row>
  </sheetData>
  <mergeCells count="116">
    <mergeCell ref="A243:B243"/>
    <mergeCell ref="A249:B249"/>
    <mergeCell ref="A252:B252"/>
    <mergeCell ref="A257:B257"/>
    <mergeCell ref="A291:B291"/>
    <mergeCell ref="A292:B292"/>
    <mergeCell ref="A273:B273"/>
    <mergeCell ref="A280:B280"/>
    <mergeCell ref="A283:B283"/>
    <mergeCell ref="A288:B288"/>
    <mergeCell ref="A289:B289"/>
    <mergeCell ref="A290:B290"/>
    <mergeCell ref="A270:B270"/>
    <mergeCell ref="A258:B258"/>
    <mergeCell ref="A266:I266"/>
    <mergeCell ref="A233:I233"/>
    <mergeCell ref="A231:I231"/>
    <mergeCell ref="A259:I259"/>
    <mergeCell ref="A221:B221"/>
    <mergeCell ref="A172:B172"/>
    <mergeCell ref="A178:I178"/>
    <mergeCell ref="A182:B182"/>
    <mergeCell ref="A185:B185"/>
    <mergeCell ref="A192:B192"/>
    <mergeCell ref="A195:B195"/>
    <mergeCell ref="A199:B199"/>
    <mergeCell ref="A200:B200"/>
    <mergeCell ref="A206:I206"/>
    <mergeCell ref="A210:B210"/>
    <mergeCell ref="A213:B213"/>
    <mergeCell ref="A175:I175"/>
    <mergeCell ref="A203:I203"/>
    <mergeCell ref="A173:I173"/>
    <mergeCell ref="A201:I201"/>
    <mergeCell ref="A224:B224"/>
    <mergeCell ref="A229:B229"/>
    <mergeCell ref="A230:B230"/>
    <mergeCell ref="A236:I236"/>
    <mergeCell ref="A240:B240"/>
    <mergeCell ref="A171:B171"/>
    <mergeCell ref="A124:B124"/>
    <mergeCell ref="A127:B127"/>
    <mergeCell ref="A134:B134"/>
    <mergeCell ref="A137:B137"/>
    <mergeCell ref="A141:B141"/>
    <mergeCell ref="A142:B142"/>
    <mergeCell ref="A148:I148"/>
    <mergeCell ref="A153:B153"/>
    <mergeCell ref="A156:B156"/>
    <mergeCell ref="A163:B163"/>
    <mergeCell ref="A166:B166"/>
    <mergeCell ref="A145:I145"/>
    <mergeCell ref="A143:I143"/>
    <mergeCell ref="A120:I120"/>
    <mergeCell ref="A78:B78"/>
    <mergeCell ref="A81:B81"/>
    <mergeCell ref="A85:B85"/>
    <mergeCell ref="A86:B86"/>
    <mergeCell ref="A91:I91"/>
    <mergeCell ref="A95:B95"/>
    <mergeCell ref="A98:B98"/>
    <mergeCell ref="A105:B105"/>
    <mergeCell ref="A108:B108"/>
    <mergeCell ref="A113:B113"/>
    <mergeCell ref="A114:B114"/>
    <mergeCell ref="A13:B13"/>
    <mergeCell ref="A19:B19"/>
    <mergeCell ref="G5:G6"/>
    <mergeCell ref="H5:H6"/>
    <mergeCell ref="A71:B71"/>
    <mergeCell ref="A28:B28"/>
    <mergeCell ref="A29:B29"/>
    <mergeCell ref="A35:I35"/>
    <mergeCell ref="A39:B39"/>
    <mergeCell ref="A42:B42"/>
    <mergeCell ref="A49:B49"/>
    <mergeCell ref="A52:B52"/>
    <mergeCell ref="A57:B57"/>
    <mergeCell ref="A58:B58"/>
    <mergeCell ref="A64:I64"/>
    <mergeCell ref="A68:B68"/>
    <mergeCell ref="A307:I307"/>
    <mergeCell ref="B308:C308"/>
    <mergeCell ref="B309:C309"/>
    <mergeCell ref="B311:C311"/>
    <mergeCell ref="B312:C312"/>
    <mergeCell ref="A293:I293"/>
    <mergeCell ref="A262:I262"/>
    <mergeCell ref="A2:I2"/>
    <mergeCell ref="A32:I32"/>
    <mergeCell ref="A61:I61"/>
    <mergeCell ref="A89:I89"/>
    <mergeCell ref="A117:I117"/>
    <mergeCell ref="A30:I30"/>
    <mergeCell ref="A59:I59"/>
    <mergeCell ref="A87:I87"/>
    <mergeCell ref="A115:I115"/>
    <mergeCell ref="A22:B22"/>
    <mergeCell ref="A5:A6"/>
    <mergeCell ref="B5:B6"/>
    <mergeCell ref="C5:C6"/>
    <mergeCell ref="D5:F5"/>
    <mergeCell ref="I5:I6"/>
    <mergeCell ref="A7:I7"/>
    <mergeCell ref="A11:B11"/>
    <mergeCell ref="B310:C310"/>
    <mergeCell ref="B321:C321"/>
    <mergeCell ref="B322:C322"/>
    <mergeCell ref="B323:C323"/>
    <mergeCell ref="A326:I326"/>
    <mergeCell ref="B314:C314"/>
    <mergeCell ref="A316:I316"/>
    <mergeCell ref="B317:C317"/>
    <mergeCell ref="B318:C318"/>
    <mergeCell ref="B320:C320"/>
    <mergeCell ref="B319:C319"/>
  </mergeCells>
  <pageMargins left="0.7" right="0.7" top="0.75" bottom="0.75" header="0.3" footer="0.3"/>
  <pageSetup paperSize="9" orientation="landscape" r:id="rId1"/>
  <rowBreaks count="10" manualBreakCount="10">
    <brk id="30" max="16383" man="1"/>
    <brk id="59" max="16383" man="1"/>
    <brk id="87" max="16383" man="1"/>
    <brk id="115" max="16383" man="1"/>
    <brk id="143" max="16383" man="1"/>
    <brk id="173" max="16383" man="1"/>
    <brk id="201" max="16383" man="1"/>
    <brk id="231" max="16383" man="1"/>
    <brk id="260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Детский сад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Надежда Михайловна</dc:creator>
  <cp:lastModifiedBy>Швайчишена Анна Владимеровна</cp:lastModifiedBy>
  <cp:lastPrinted>2018-10-29T10:03:42Z</cp:lastPrinted>
  <dcterms:created xsi:type="dcterms:W3CDTF">2010-09-29T09:10:17Z</dcterms:created>
  <dcterms:modified xsi:type="dcterms:W3CDTF">2019-01-21T11:26:23Z</dcterms:modified>
</cp:coreProperties>
</file>